
<file path=[Content_Types].xml><?xml version="1.0" encoding="utf-8"?>
<Types xmlns="http://schemas.openxmlformats.org/package/2006/content-types">
  <Default Extension="glb" ContentType="model/gltf.binary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2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026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pkuff\Documents\paul\art et metier\PJT_2A\document technique\Dossier sur les chenilles\"/>
    </mc:Choice>
  </mc:AlternateContent>
  <xr:revisionPtr revIDLastSave="0" documentId="13_ncr:1_{A62A787E-8795-4759-98A9-C5621C2702F5}" xr6:coauthVersionLast="47" xr6:coauthVersionMax="47" xr10:uidLastSave="{00000000-0000-0000-0000-000000000000}"/>
  <bookViews>
    <workbookView xWindow="-108" yWindow="-108" windowWidth="23256" windowHeight="14016" xr2:uid="{D439F490-9BEC-475B-A770-B80640D5BA26}"/>
  </bookViews>
  <sheets>
    <sheet name="Calcul relation entre dx et dl" sheetId="4" r:id="rId1"/>
    <sheet name="Calcul entrée sortie" sheetId="3" r:id="rId2"/>
    <sheet name="Feuil2" sheetId="2" r:id="rId3"/>
  </sheets>
  <definedNames>
    <definedName name="a">'Calcul relation entre dx et dl'!$C$5</definedName>
    <definedName name="B">'Calcul relation entre dx et dl'!$C$4</definedName>
    <definedName name="haut">#REF!</definedName>
    <definedName name="hauteur">'Calcul entrée sortie'!$C$6</definedName>
    <definedName name="Long">#REF!</definedName>
    <definedName name="Longueur">'Calcul entrée sortie'!$C$5</definedName>
    <definedName name="nom">#REF!</definedName>
    <definedName name="Ray">'Calcul relation entre dx et dl'!$C$3</definedName>
    <definedName name="Rayon">#REF!</definedName>
    <definedName name="Rayon_tige">'Calcul entrée sortie'!$C$4</definedName>
    <definedName name="solver_adj" localSheetId="1" hidden="1">'Calcul entrée sortie'!$C$11</definedName>
    <definedName name="solver_cvg" localSheetId="1" hidden="1">0.0001</definedName>
    <definedName name="solver_drv" localSheetId="1" hidden="1">1</definedName>
    <definedName name="solver_eng" localSheetId="1" hidden="1">1</definedName>
    <definedName name="solver_est" localSheetId="1" hidden="1">1</definedName>
    <definedName name="solver_itr" localSheetId="1" hidden="1">2147483647</definedName>
    <definedName name="solver_lhs1" localSheetId="1" hidden="1">'Calcul entrée sortie'!$C$11</definedName>
    <definedName name="solver_lhs2" localSheetId="1" hidden="1">'Calcul entrée sortie'!$C$11</definedName>
    <definedName name="solver_mip" localSheetId="1" hidden="1">2</definedName>
    <definedName name="solver_mni" localSheetId="1" hidden="1">30</definedName>
    <definedName name="solver_mrt" localSheetId="1" hidden="1">0.075</definedName>
    <definedName name="solver_msl" localSheetId="1" hidden="1">2</definedName>
    <definedName name="solver_neg" localSheetId="1" hidden="1">2</definedName>
    <definedName name="solver_nod" localSheetId="1" hidden="1">2147483647</definedName>
    <definedName name="solver_num" localSheetId="1" hidden="1">0</definedName>
    <definedName name="solver_nwt" localSheetId="1" hidden="1">1</definedName>
    <definedName name="solver_opt" localSheetId="1" hidden="1">'Calcul entrée sortie'!$C$12</definedName>
    <definedName name="solver_pre" localSheetId="1" hidden="1">0.000001</definedName>
    <definedName name="solver_rbv" localSheetId="1" hidden="1">1</definedName>
    <definedName name="solver_rel1" localSheetId="1" hidden="1">1</definedName>
    <definedName name="solver_rel2" localSheetId="1" hidden="1">3</definedName>
    <definedName name="solver_rhs1" localSheetId="1" hidden="1">-1</definedName>
    <definedName name="solver_rhs2" localSheetId="1" hidden="1">1</definedName>
    <definedName name="solver_rlx" localSheetId="1" hidden="1">2</definedName>
    <definedName name="solver_rsd" localSheetId="1" hidden="1">0</definedName>
    <definedName name="solver_scl" localSheetId="1" hidden="1">1</definedName>
    <definedName name="solver_sho" localSheetId="1" hidden="1">2</definedName>
    <definedName name="solver_ssz" localSheetId="1" hidden="1">100</definedName>
    <definedName name="solver_tim" localSheetId="1" hidden="1">2147483647</definedName>
    <definedName name="solver_tol" localSheetId="1" hidden="1">0.01</definedName>
    <definedName name="solver_typ" localSheetId="1" hidden="1">3</definedName>
    <definedName name="solver_val" localSheetId="1" hidden="1">0</definedName>
    <definedName name="solver_ver" localSheetId="1" hidden="1">3</definedName>
    <definedName name="α">'Calcul entrée sortie'!$C$17</definedName>
    <definedName name="β">'Calcul entrée sortie'!$E$17</definedName>
    <definedName name="γ">'Calcul entrée sortie'!$D$17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31" i="4" l="1"/>
  <c r="D31" i="4" s="1"/>
  <c r="F31" i="4" s="1"/>
  <c r="C30" i="4"/>
  <c r="D30" i="4" s="1"/>
  <c r="F30" i="4" s="1"/>
  <c r="C29" i="4"/>
  <c r="D29" i="4" s="1"/>
  <c r="F29" i="4" s="1"/>
  <c r="C28" i="4"/>
  <c r="D28" i="4" s="1"/>
  <c r="F28" i="4" s="1"/>
  <c r="C27" i="4"/>
  <c r="D27" i="4" s="1"/>
  <c r="F27" i="4" s="1"/>
  <c r="C26" i="4"/>
  <c r="D26" i="4" s="1"/>
  <c r="F26" i="4" s="1"/>
  <c r="C25" i="4"/>
  <c r="D25" i="4" s="1"/>
  <c r="F25" i="4" s="1"/>
  <c r="C24" i="4"/>
  <c r="D24" i="4" s="1"/>
  <c r="F24" i="4" s="1"/>
  <c r="C23" i="4"/>
  <c r="D23" i="4" s="1"/>
  <c r="F23" i="4" s="1"/>
  <c r="C22" i="4"/>
  <c r="D22" i="4" s="1"/>
  <c r="F22" i="4" s="1"/>
  <c r="C21" i="4"/>
  <c r="D21" i="4" s="1"/>
  <c r="F21" i="4" s="1"/>
  <c r="C20" i="4"/>
  <c r="D20" i="4" s="1"/>
  <c r="F20" i="4" s="1"/>
  <c r="C19" i="4"/>
  <c r="D19" i="4" s="1"/>
  <c r="F19" i="4" s="1"/>
  <c r="C18" i="4"/>
  <c r="D18" i="4" s="1"/>
  <c r="F18" i="4" s="1"/>
  <c r="C17" i="4"/>
  <c r="D17" i="4" s="1"/>
  <c r="F17" i="4" s="1"/>
  <c r="C16" i="4"/>
  <c r="D16" i="4" s="1"/>
  <c r="F16" i="4" s="1"/>
  <c r="C15" i="4"/>
  <c r="D15" i="4" s="1"/>
  <c r="F15" i="4" s="1"/>
  <c r="C14" i="4"/>
  <c r="D14" i="4" s="1"/>
  <c r="F14" i="4" s="1"/>
  <c r="C13" i="4"/>
  <c r="D13" i="4" s="1"/>
  <c r="F13" i="4" s="1"/>
  <c r="C12" i="4"/>
  <c r="D12" i="4" s="1"/>
  <c r="F12" i="4" s="1"/>
  <c r="C11" i="4"/>
  <c r="D11" i="4" s="1"/>
  <c r="E20" i="4" l="1"/>
  <c r="G20" i="4" s="1"/>
  <c r="E23" i="4"/>
  <c r="G23" i="4" s="1"/>
  <c r="E29" i="4"/>
  <c r="G29" i="4" s="1"/>
  <c r="E16" i="4"/>
  <c r="G16" i="4" s="1"/>
  <c r="E22" i="4"/>
  <c r="G22" i="4" s="1"/>
  <c r="E25" i="4"/>
  <c r="G25" i="4" s="1"/>
  <c r="E28" i="4"/>
  <c r="G28" i="4" s="1"/>
  <c r="E12" i="4"/>
  <c r="G12" i="4" s="1"/>
  <c r="E31" i="4"/>
  <c r="G31" i="4" s="1"/>
  <c r="E21" i="4"/>
  <c r="G21" i="4" s="1"/>
  <c r="E27" i="4"/>
  <c r="G27" i="4" s="1"/>
  <c r="E11" i="4"/>
  <c r="E14" i="4"/>
  <c r="G14" i="4" s="1"/>
  <c r="E17" i="4"/>
  <c r="G17" i="4" s="1"/>
  <c r="E26" i="4"/>
  <c r="G26" i="4" s="1"/>
  <c r="E13" i="4"/>
  <c r="G13" i="4" s="1"/>
  <c r="E19" i="4"/>
  <c r="G19" i="4" s="1"/>
  <c r="E15" i="4"/>
  <c r="G15" i="4" s="1"/>
  <c r="E18" i="4"/>
  <c r="G18" i="4" s="1"/>
  <c r="E24" i="4"/>
  <c r="G24" i="4" s="1"/>
  <c r="F11" i="4"/>
  <c r="E30" i="4"/>
  <c r="G30" i="4" s="1"/>
  <c r="B17" i="3"/>
  <c r="E17" i="3"/>
  <c r="D17" i="3"/>
  <c r="C17" i="3"/>
  <c r="B31" i="3"/>
  <c r="C12" i="3"/>
  <c r="G11" i="4" l="1"/>
  <c r="F17" i="3"/>
  <c r="G17" i="3"/>
  <c r="G31" i="3"/>
  <c r="F31" i="3"/>
  <c r="B18" i="3"/>
  <c r="G18" i="3" s="1"/>
  <c r="B19" i="3" l="1"/>
  <c r="G19" i="3" s="1"/>
  <c r="F18" i="3"/>
  <c r="B20" i="3" l="1"/>
  <c r="G20" i="3" s="1"/>
  <c r="F19" i="3"/>
  <c r="B21" i="3" l="1"/>
  <c r="G21" i="3" s="1"/>
  <c r="F20" i="3"/>
  <c r="B22" i="3" l="1"/>
  <c r="G22" i="3" s="1"/>
  <c r="F21" i="3"/>
  <c r="B23" i="3" l="1"/>
  <c r="G23" i="3" s="1"/>
  <c r="F22" i="3"/>
  <c r="B24" i="3" l="1"/>
  <c r="G24" i="3" s="1"/>
  <c r="F23" i="3"/>
  <c r="B25" i="3" l="1"/>
  <c r="G25" i="3" s="1"/>
  <c r="F24" i="3"/>
  <c r="B26" i="3" l="1"/>
  <c r="G26" i="3" s="1"/>
  <c r="F25" i="3"/>
  <c r="B27" i="3" l="1"/>
  <c r="G27" i="3" s="1"/>
  <c r="F26" i="3"/>
  <c r="B28" i="3" l="1"/>
  <c r="G28" i="3" s="1"/>
  <c r="F27" i="3"/>
  <c r="B29" i="3" l="1"/>
  <c r="G29" i="3" s="1"/>
  <c r="F28" i="3"/>
  <c r="B30" i="3" l="1"/>
  <c r="F29" i="3"/>
  <c r="F30" i="3" l="1"/>
  <c r="G30" i="3"/>
</calcChain>
</file>

<file path=xl/sharedStrings.xml><?xml version="1.0" encoding="utf-8"?>
<sst xmlns="http://schemas.openxmlformats.org/spreadsheetml/2006/main" count="35" uniqueCount="25">
  <si>
    <t>L</t>
  </si>
  <si>
    <t>h</t>
  </si>
  <si>
    <t>R</t>
  </si>
  <si>
    <t>Racine</t>
  </si>
  <si>
    <t>mm</t>
  </si>
  <si>
    <t>Nom</t>
  </si>
  <si>
    <t>Valeurs</t>
  </si>
  <si>
    <t>Unité</t>
  </si>
  <si>
    <t>&gt; Calcul des valeurs limites de recherche de la fonction :</t>
  </si>
  <si>
    <t>λ</t>
  </si>
  <si>
    <t>f(λ)</t>
  </si>
  <si>
    <t>&gt; Calcul des différentes valeurs de la fonction :</t>
  </si>
  <si>
    <t>α</t>
  </si>
  <si>
    <t>γ</t>
  </si>
  <si>
    <t>β</t>
  </si>
  <si>
    <t>λ.cos(α)</t>
  </si>
  <si>
    <t>Valeur</t>
  </si>
  <si>
    <t>B</t>
  </si>
  <si>
    <t>a</t>
  </si>
  <si>
    <t>Tableau de valeurs particulières :</t>
  </si>
  <si>
    <t>dl</t>
  </si>
  <si>
    <t>s</t>
  </si>
  <si>
    <t>Aire</t>
  </si>
  <si>
    <t>h'</t>
  </si>
  <si>
    <t>dx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</si>
</sst>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2" x14ac:knownFonts="1">
    <font>
      <sz val="11"/>
      <color theme="1"/>
      <name val="Calibri"/>
      <family val="2"/>
      <scheme val="minor"/>
    </font>
    <font>
      <u/>
      <sz val="11"/>
      <color theme="1"/>
      <name val="Calibri"/>
      <family val="2"/>
      <scheme val="minor"/>
    </font>
  </fonts>
  <fills count="10">
    <fill>
      <patternFill patternType="none"/>
    </fill>
    <fill>
      <patternFill patternType="gray125"/>
    </fill>
    <fill>
      <patternFill patternType="solid">
        <fgColor theme="4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8" tint="0.79998168889431442"/>
        <bgColor indexed="64"/>
      </patternFill>
    </fill>
  </fills>
  <borders count="38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/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medium">
        <color indexed="64"/>
      </left>
      <right style="thin">
        <color theme="0"/>
      </right>
      <top style="medium">
        <color indexed="64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medium">
        <color indexed="64"/>
      </top>
      <bottom style="thin">
        <color theme="0"/>
      </bottom>
      <diagonal/>
    </border>
    <border>
      <left style="thin">
        <color theme="0"/>
      </left>
      <right style="medium">
        <color indexed="64"/>
      </right>
      <top style="medium">
        <color indexed="64"/>
      </top>
      <bottom style="thin">
        <color theme="0"/>
      </bottom>
      <diagonal/>
    </border>
    <border>
      <left style="medium">
        <color indexed="64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medium">
        <color indexed="64"/>
      </right>
      <top style="thin">
        <color theme="0"/>
      </top>
      <bottom style="thin">
        <color theme="0"/>
      </bottom>
      <diagonal/>
    </border>
    <border>
      <left style="medium">
        <color indexed="64"/>
      </left>
      <right style="thin">
        <color theme="0"/>
      </right>
      <top style="thin">
        <color theme="0"/>
      </top>
      <bottom style="medium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medium">
        <color indexed="64"/>
      </bottom>
      <diagonal/>
    </border>
    <border>
      <left style="thin">
        <color theme="0"/>
      </left>
      <right style="medium">
        <color indexed="64"/>
      </right>
      <top style="thin">
        <color theme="0"/>
      </top>
      <bottom style="medium">
        <color indexed="64"/>
      </bottom>
      <diagonal/>
    </border>
    <border>
      <left style="thin">
        <color theme="0"/>
      </left>
      <right/>
      <top style="thin">
        <color theme="0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thin">
        <color theme="0"/>
      </right>
      <top/>
      <bottom style="thin">
        <color theme="0"/>
      </bottom>
      <diagonal/>
    </border>
    <border>
      <left style="medium">
        <color indexed="64"/>
      </left>
      <right style="thin">
        <color theme="0"/>
      </right>
      <top style="medium">
        <color indexed="64"/>
      </top>
      <bottom style="medium">
        <color indexed="64"/>
      </bottom>
      <diagonal/>
    </border>
    <border>
      <left style="thin">
        <color theme="0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theme="0"/>
      </left>
      <right/>
      <top/>
      <bottom style="thin">
        <color theme="0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theme="0"/>
      </left>
      <right style="thin">
        <color theme="0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theme="0"/>
      </right>
      <top/>
      <bottom style="medium">
        <color indexed="64"/>
      </bottom>
      <diagonal/>
    </border>
    <border>
      <left/>
      <right/>
      <top style="thin">
        <color theme="0"/>
      </top>
      <bottom style="medium">
        <color indexed="64"/>
      </bottom>
      <diagonal/>
    </border>
  </borders>
  <cellStyleXfs count="1">
    <xf numFmtId="0" fontId="0" fillId="0" borderId="0"/>
  </cellStyleXfs>
  <cellXfs count="66">
    <xf numFmtId="0" fontId="0" fillId="0" borderId="0" xfId="0"/>
    <xf numFmtId="0" fontId="0" fillId="0" borderId="1" xfId="0" applyBorder="1"/>
    <xf numFmtId="0" fontId="0" fillId="0" borderId="2" xfId="0" applyBorder="1"/>
    <xf numFmtId="0" fontId="0" fillId="0" borderId="5" xfId="0" applyBorder="1"/>
    <xf numFmtId="0" fontId="0" fillId="0" borderId="7" xfId="0" applyBorder="1"/>
    <xf numFmtId="0" fontId="0" fillId="0" borderId="8" xfId="0" applyBorder="1"/>
    <xf numFmtId="0" fontId="0" fillId="0" borderId="15" xfId="0" applyBorder="1"/>
    <xf numFmtId="0" fontId="0" fillId="0" borderId="17" xfId="0" applyBorder="1"/>
    <xf numFmtId="0" fontId="0" fillId="0" borderId="24" xfId="0" applyBorder="1"/>
    <xf numFmtId="0" fontId="0" fillId="0" borderId="25" xfId="0" applyBorder="1"/>
    <xf numFmtId="0" fontId="0" fillId="0" borderId="28" xfId="0" applyBorder="1"/>
    <xf numFmtId="0" fontId="0" fillId="3" borderId="29" xfId="0" applyFill="1" applyBorder="1"/>
    <xf numFmtId="0" fontId="0" fillId="3" borderId="30" xfId="0" applyFill="1" applyBorder="1"/>
    <xf numFmtId="0" fontId="0" fillId="3" borderId="31" xfId="0" applyFill="1" applyBorder="1"/>
    <xf numFmtId="0" fontId="0" fillId="4" borderId="32" xfId="0" applyFill="1" applyBorder="1"/>
    <xf numFmtId="0" fontId="0" fillId="4" borderId="33" xfId="0" applyFill="1" applyBorder="1"/>
    <xf numFmtId="0" fontId="0" fillId="4" borderId="34" xfId="0" applyFill="1" applyBorder="1"/>
    <xf numFmtId="0" fontId="0" fillId="5" borderId="29" xfId="0" applyFill="1" applyBorder="1"/>
    <xf numFmtId="0" fontId="0" fillId="5" borderId="30" xfId="0" applyFill="1" applyBorder="1"/>
    <xf numFmtId="0" fontId="0" fillId="5" borderId="31" xfId="0" applyFill="1" applyBorder="1"/>
    <xf numFmtId="0" fontId="0" fillId="6" borderId="26" xfId="0" applyFill="1" applyBorder="1"/>
    <xf numFmtId="0" fontId="0" fillId="6" borderId="27" xfId="0" applyFill="1" applyBorder="1"/>
    <xf numFmtId="0" fontId="0" fillId="6" borderId="18" xfId="0" applyFill="1" applyBorder="1"/>
    <xf numFmtId="0" fontId="0" fillId="6" borderId="6" xfId="0" applyFill="1" applyBorder="1"/>
    <xf numFmtId="0" fontId="0" fillId="6" borderId="9" xfId="0" applyFill="1" applyBorder="1"/>
    <xf numFmtId="0" fontId="0" fillId="6" borderId="12" xfId="0" applyFill="1" applyBorder="1"/>
    <xf numFmtId="0" fontId="0" fillId="6" borderId="14" xfId="0" applyFill="1" applyBorder="1"/>
    <xf numFmtId="0" fontId="0" fillId="7" borderId="10" xfId="0" applyFill="1" applyBorder="1"/>
    <xf numFmtId="0" fontId="0" fillId="7" borderId="1" xfId="0" applyFill="1" applyBorder="1"/>
    <xf numFmtId="0" fontId="0" fillId="7" borderId="15" xfId="0" applyFill="1" applyBorder="1"/>
    <xf numFmtId="0" fontId="0" fillId="7" borderId="23" xfId="0" applyFill="1" applyBorder="1"/>
    <xf numFmtId="0" fontId="0" fillId="7" borderId="6" xfId="0" applyFill="1" applyBorder="1"/>
    <xf numFmtId="0" fontId="0" fillId="7" borderId="22" xfId="0" applyFill="1" applyBorder="1"/>
    <xf numFmtId="0" fontId="0" fillId="2" borderId="11" xfId="0" applyFill="1" applyBorder="1"/>
    <xf numFmtId="0" fontId="0" fillId="2" borderId="13" xfId="0" applyFill="1" applyBorder="1"/>
    <xf numFmtId="0" fontId="0" fillId="2" borderId="16" xfId="0" applyFill="1" applyBorder="1"/>
    <xf numFmtId="0" fontId="0" fillId="8" borderId="9" xfId="0" applyFill="1" applyBorder="1"/>
    <xf numFmtId="0" fontId="0" fillId="8" borderId="10" xfId="0" applyFill="1" applyBorder="1"/>
    <xf numFmtId="0" fontId="0" fillId="8" borderId="11" xfId="0" applyFill="1" applyBorder="1"/>
    <xf numFmtId="0" fontId="0" fillId="8" borderId="12" xfId="0" applyFill="1" applyBorder="1"/>
    <xf numFmtId="0" fontId="0" fillId="8" borderId="1" xfId="0" applyFill="1" applyBorder="1"/>
    <xf numFmtId="0" fontId="0" fillId="8" borderId="13" xfId="0" applyFill="1" applyBorder="1"/>
    <xf numFmtId="0" fontId="0" fillId="8" borderId="14" xfId="0" applyFill="1" applyBorder="1"/>
    <xf numFmtId="0" fontId="0" fillId="8" borderId="15" xfId="0" applyFill="1" applyBorder="1"/>
    <xf numFmtId="0" fontId="0" fillId="8" borderId="16" xfId="0" applyFill="1" applyBorder="1"/>
    <xf numFmtId="0" fontId="0" fillId="8" borderId="20" xfId="0" applyFill="1" applyBorder="1"/>
    <xf numFmtId="0" fontId="0" fillId="8" borderId="35" xfId="0" applyFill="1" applyBorder="1"/>
    <xf numFmtId="0" fontId="0" fillId="8" borderId="21" xfId="0" applyFill="1" applyBorder="1"/>
    <xf numFmtId="0" fontId="0" fillId="9" borderId="19" xfId="0" applyFill="1" applyBorder="1"/>
    <xf numFmtId="0" fontId="0" fillId="9" borderId="12" xfId="0" applyFill="1" applyBorder="1"/>
    <xf numFmtId="164" fontId="0" fillId="0" borderId="1" xfId="0" applyNumberFormat="1" applyBorder="1"/>
    <xf numFmtId="164" fontId="0" fillId="3" borderId="13" xfId="0" applyNumberFormat="1" applyFill="1" applyBorder="1"/>
    <xf numFmtId="164" fontId="0" fillId="0" borderId="15" xfId="0" applyNumberFormat="1" applyBorder="1"/>
    <xf numFmtId="164" fontId="0" fillId="3" borderId="16" xfId="0" applyNumberFormat="1" applyFill="1" applyBorder="1"/>
    <xf numFmtId="0" fontId="0" fillId="9" borderId="9" xfId="0" applyFill="1" applyBorder="1"/>
    <xf numFmtId="0" fontId="0" fillId="0" borderId="10" xfId="0" applyBorder="1"/>
    <xf numFmtId="164" fontId="0" fillId="0" borderId="10" xfId="0" applyNumberFormat="1" applyBorder="1"/>
    <xf numFmtId="164" fontId="0" fillId="3" borderId="11" xfId="0" applyNumberFormat="1" applyFill="1" applyBorder="1"/>
    <xf numFmtId="0" fontId="0" fillId="9" borderId="36" xfId="0" applyFill="1" applyBorder="1"/>
    <xf numFmtId="0" fontId="0" fillId="0" borderId="17" xfId="0" applyBorder="1" applyAlignment="1">
      <alignment horizontal="left"/>
    </xf>
    <xf numFmtId="0" fontId="0" fillId="0" borderId="37" xfId="0" applyBorder="1" applyAlignment="1">
      <alignment horizontal="left"/>
    </xf>
    <xf numFmtId="0" fontId="0" fillId="0" borderId="25" xfId="0" applyBorder="1" applyAlignment="1">
      <alignment horizontal="left"/>
    </xf>
    <xf numFmtId="0" fontId="1" fillId="0" borderId="2" xfId="0" applyFont="1" applyBorder="1" applyAlignment="1">
      <alignment horizontal="left" vertical="center"/>
    </xf>
    <xf numFmtId="0" fontId="1" fillId="0" borderId="3" xfId="0" applyFont="1" applyBorder="1" applyAlignment="1">
      <alignment horizontal="left" vertical="center"/>
    </xf>
    <xf numFmtId="0" fontId="1" fillId="0" borderId="4" xfId="0" applyFont="1" applyBorder="1" applyAlignment="1">
      <alignment horizontal="left" vertical="center"/>
    </xf>
    <xf numFmtId="0" fontId="1" fillId="0" borderId="5" xfId="0" applyFont="1" applyBorder="1" applyAlignment="1">
      <alignment horizontal="left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dx=f(dl)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'Calcul relation entre dx et dl'!$B$11:$B$31</c:f>
              <c:numCache>
                <c:formatCode>General</c:formatCode>
                <c:ptCount val="21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</c:numCache>
            </c:numRef>
          </c:xVal>
          <c:yVal>
            <c:numRef>
              <c:f>'Calcul relation entre dx et dl'!$G$11:$G$31</c:f>
              <c:numCache>
                <c:formatCode>0.0</c:formatCode>
                <c:ptCount val="21"/>
                <c:pt idx="0">
                  <c:v>0</c:v>
                </c:pt>
                <c:pt idx="1">
                  <c:v>1.618790031821419</c:v>
                </c:pt>
                <c:pt idx="2">
                  <c:v>3.2868506131854147</c:v>
                </c:pt>
                <c:pt idx="3">
                  <c:v>5.0102626998259865</c:v>
                </c:pt>
                <c:pt idx="4">
                  <c:v>6.796429799153664</c:v>
                </c:pt>
                <c:pt idx="5">
                  <c:v>8.6545133339738456</c:v>
                </c:pt>
                <c:pt idx="6">
                  <c:v>10.596070879517384</c:v>
                </c:pt>
                <c:pt idx="7">
                  <c:v>12.636026148817649</c:v>
                </c:pt>
                <c:pt idx="8">
                  <c:v>14.794209108344067</c:v>
                </c:pt>
                <c:pt idx="9">
                  <c:v>17.097937883803173</c:v>
                </c:pt>
                <c:pt idx="10">
                  <c:v>19.586658464135542</c:v>
                </c:pt>
                <c:pt idx="11">
                  <c:v>22.321088316265957</c:v>
                </c:pt>
                <c:pt idx="12">
                  <c:v>25.403729731683327</c:v>
                </c:pt>
                <c:pt idx="13">
                  <c:v>29.035011957126152</c:v>
                </c:pt>
                <c:pt idx="14">
                  <c:v>33.733868948607203</c:v>
                </c:pt>
                <c:pt idx="15">
                  <c:v>44.985935302047459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2C32-4428-B172-61B4E1AEDBE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937290767"/>
        <c:axId val="937290351"/>
      </c:scatterChart>
      <c:valAx>
        <c:axId val="937290767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fr-FR"/>
                  <a:t>dl</a:t>
                </a:r>
                <a:r>
                  <a:rPr lang="fr-FR" baseline="0"/>
                  <a:t> en millimètre</a:t>
                </a:r>
                <a:endParaRPr lang="fr-FR"/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fr-FR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937290351"/>
        <c:crosses val="autoZero"/>
        <c:crossBetween val="midCat"/>
      </c:valAx>
      <c:valAx>
        <c:axId val="937290351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fr-FR"/>
                  <a:t>dx en minimètre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fr-FR"/>
            </a:p>
          </c:txPr>
        </c:title>
        <c:numFmt formatCode="0.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937290767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800" b="0" i="0" baseline="0">
                <a:effectLst/>
              </a:rPr>
              <a:t>dx=f(dl) linéarisée</a:t>
            </a:r>
            <a:endParaRPr lang="fr-FR">
              <a:effectLst/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1"/>
                </a:solidFill>
                <a:prstDash val="sysDot"/>
              </a:ln>
              <a:effectLst/>
            </c:spPr>
            <c:trendlineType val="linear"/>
            <c:dispRSqr val="1"/>
            <c:dispEq val="1"/>
            <c:trendlineLbl>
              <c:layout>
                <c:manualLayout>
                  <c:x val="-0.26454811898512687"/>
                  <c:y val="-1.4801691455234762E-2"/>
                </c:manualLayout>
              </c:layout>
              <c:tx>
                <c:rich>
                  <a:bodyPr rot="0" spcFirstLastPara="1" vertOverflow="ellipsis" vert="horz" wrap="square" anchor="ctr" anchorCtr="1"/>
                  <a:lstStyle/>
                  <a:p>
                    <a:pPr>
                      <a:defRPr sz="900" b="0" i="0" u="none" strike="noStrike" kern="1200" baseline="0">
                        <a:solidFill>
                          <a:schemeClr val="tx1">
                            <a:lumMod val="65000"/>
                            <a:lumOff val="35000"/>
                          </a:schemeClr>
                        </a:solidFill>
                        <a:latin typeface="+mn-lt"/>
                        <a:ea typeface="+mn-ea"/>
                        <a:cs typeface="+mn-cs"/>
                      </a:defRPr>
                    </a:pPr>
                    <a:r>
                      <a:rPr lang="en-US" sz="1800" baseline="0"/>
                      <a:t>y = 1,9402x - 0,6031</a:t>
                    </a:r>
                    <a:br>
                      <a:rPr lang="en-US" sz="1800" baseline="0"/>
                    </a:br>
                    <a:r>
                      <a:rPr lang="en-US" sz="1800" baseline="0"/>
                      <a:t>R² = 0,9956</a:t>
                    </a:r>
                    <a:endParaRPr lang="en-US" sz="1800"/>
                  </a:p>
                </c:rich>
              </c:tx>
              <c:numFmt formatCode="General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900" b="0" i="0" u="none" strike="noStrike" kern="1200" baseline="0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fr-FR"/>
                </a:p>
              </c:txPr>
            </c:trendlineLbl>
          </c:trendline>
          <c:xVal>
            <c:numRef>
              <c:f>'Calcul relation entre dx et dl'!$B$11:$B$21</c:f>
              <c:numCache>
                <c:formatCode>General</c:formatCode>
                <c:ptCount val="11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</c:numCache>
            </c:numRef>
          </c:xVal>
          <c:yVal>
            <c:numRef>
              <c:f>'Calcul relation entre dx et dl'!$G$11:$G$21</c:f>
              <c:numCache>
                <c:formatCode>0.0</c:formatCode>
                <c:ptCount val="11"/>
                <c:pt idx="0">
                  <c:v>0</c:v>
                </c:pt>
                <c:pt idx="1">
                  <c:v>1.618790031821419</c:v>
                </c:pt>
                <c:pt idx="2">
                  <c:v>3.2868506131854147</c:v>
                </c:pt>
                <c:pt idx="3">
                  <c:v>5.0102626998259865</c:v>
                </c:pt>
                <c:pt idx="4">
                  <c:v>6.796429799153664</c:v>
                </c:pt>
                <c:pt idx="5">
                  <c:v>8.6545133339738456</c:v>
                </c:pt>
                <c:pt idx="6">
                  <c:v>10.596070879517384</c:v>
                </c:pt>
                <c:pt idx="7">
                  <c:v>12.636026148817649</c:v>
                </c:pt>
                <c:pt idx="8">
                  <c:v>14.794209108344067</c:v>
                </c:pt>
                <c:pt idx="9">
                  <c:v>17.097937883803173</c:v>
                </c:pt>
                <c:pt idx="10">
                  <c:v>19.586658464135542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5D45-48F5-975A-D8EFE9CE197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485123759"/>
        <c:axId val="485125839"/>
      </c:scatterChart>
      <c:valAx>
        <c:axId val="485123759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485125839"/>
        <c:crosses val="autoZero"/>
        <c:crossBetween val="midCat"/>
      </c:valAx>
      <c:valAx>
        <c:axId val="485125839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485123759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y=f(</a:t>
            </a:r>
            <a:r>
              <a:rPr lang="el-GR"/>
              <a:t>λ</a:t>
            </a:r>
            <a:r>
              <a:rPr lang="fr-FR"/>
              <a:t>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1"/>
                </a:solidFill>
                <a:prstDash val="sysDot"/>
              </a:ln>
              <a:effectLst/>
            </c:spPr>
            <c:trendlineType val="poly"/>
            <c:order val="4"/>
            <c:dispRSqr val="1"/>
            <c:dispEq val="1"/>
            <c:trendlineLbl>
              <c:layout>
                <c:manualLayout>
                  <c:x val="1.0780402449693789E-2"/>
                  <c:y val="0.11597769028871391"/>
                </c:manualLayout>
              </c:layout>
              <c:numFmt formatCode="General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900" b="0" i="0" u="none" strike="noStrike" kern="1200" baseline="0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fr-FR"/>
                </a:p>
              </c:txPr>
            </c:trendlineLbl>
          </c:trendline>
          <c:xVal>
            <c:numRef>
              <c:f>'Calcul entrée sortie'!$B$17:$B$31</c:f>
              <c:numCache>
                <c:formatCode>General</c:formatCode>
                <c:ptCount val="15"/>
                <c:pt idx="0">
                  <c:v>62</c:v>
                </c:pt>
                <c:pt idx="1">
                  <c:v>73.333333333333329</c:v>
                </c:pt>
                <c:pt idx="2">
                  <c:v>84.666666666666657</c:v>
                </c:pt>
                <c:pt idx="3">
                  <c:v>95.999999999999986</c:v>
                </c:pt>
                <c:pt idx="4">
                  <c:v>107.33333333333331</c:v>
                </c:pt>
                <c:pt idx="5">
                  <c:v>118.66666666666664</c:v>
                </c:pt>
                <c:pt idx="6">
                  <c:v>129.99999999999997</c:v>
                </c:pt>
                <c:pt idx="7">
                  <c:v>141.33333333333331</c:v>
                </c:pt>
                <c:pt idx="8">
                  <c:v>152.66666666666666</c:v>
                </c:pt>
                <c:pt idx="9">
                  <c:v>164</c:v>
                </c:pt>
                <c:pt idx="10">
                  <c:v>175.33333333333334</c:v>
                </c:pt>
                <c:pt idx="11">
                  <c:v>186.66666666666669</c:v>
                </c:pt>
                <c:pt idx="12">
                  <c:v>198.00000000000003</c:v>
                </c:pt>
                <c:pt idx="13">
                  <c:v>209.33333333333337</c:v>
                </c:pt>
                <c:pt idx="14">
                  <c:v>232</c:v>
                </c:pt>
              </c:numCache>
            </c:numRef>
          </c:xVal>
          <c:yVal>
            <c:numRef>
              <c:f>'Calcul entrée sortie'!$F$17:$F$31</c:f>
              <c:numCache>
                <c:formatCode>General</c:formatCode>
                <c:ptCount val="15"/>
                <c:pt idx="0">
                  <c:v>30.15980980901735</c:v>
                </c:pt>
                <c:pt idx="1">
                  <c:v>44.216440081395191</c:v>
                </c:pt>
                <c:pt idx="2">
                  <c:v>55.49162106467039</c:v>
                </c:pt>
                <c:pt idx="3">
                  <c:v>65.255414505198075</c:v>
                </c:pt>
                <c:pt idx="4">
                  <c:v>73.864278507134514</c:v>
                </c:pt>
                <c:pt idx="5">
                  <c:v>81.416591038809429</c:v>
                </c:pt>
                <c:pt idx="6">
                  <c:v>87.89714545699708</c:v>
                </c:pt>
                <c:pt idx="7">
                  <c:v>93.221129123955691</c:v>
                </c:pt>
                <c:pt idx="8">
                  <c:v>97.245245893186194</c:v>
                </c:pt>
                <c:pt idx="9">
                  <c:v>99.761506827459783</c:v>
                </c:pt>
                <c:pt idx="10">
                  <c:v>100.47402118136111</c:v>
                </c:pt>
                <c:pt idx="11">
                  <c:v>98.94742416770481</c:v>
                </c:pt>
                <c:pt idx="12">
                  <c:v>94.490148095629749</c:v>
                </c:pt>
                <c:pt idx="13">
                  <c:v>85.84295914051674</c:v>
                </c:pt>
                <c:pt idx="14">
                  <c:v>26.533052771235674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DA31-4FA1-92C3-075251F1FFB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50689583"/>
        <c:axId val="850685007"/>
      </c:scatterChart>
      <c:valAx>
        <c:axId val="850689583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850685007"/>
        <c:crosses val="autoZero"/>
        <c:crossBetween val="midCat"/>
      </c:valAx>
      <c:valAx>
        <c:axId val="850685007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850689583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racine=f(</a:t>
            </a:r>
            <a:r>
              <a:rPr lang="el-GR"/>
              <a:t>λ</a:t>
            </a:r>
            <a:r>
              <a:rPr lang="fr-FR"/>
              <a:t>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'Calcul entrée sortie'!$B$17:$B$31</c:f>
              <c:numCache>
                <c:formatCode>General</c:formatCode>
                <c:ptCount val="15"/>
                <c:pt idx="0">
                  <c:v>62</c:v>
                </c:pt>
                <c:pt idx="1">
                  <c:v>73.333333333333329</c:v>
                </c:pt>
                <c:pt idx="2">
                  <c:v>84.666666666666657</c:v>
                </c:pt>
                <c:pt idx="3">
                  <c:v>95.999999999999986</c:v>
                </c:pt>
                <c:pt idx="4">
                  <c:v>107.33333333333331</c:v>
                </c:pt>
                <c:pt idx="5">
                  <c:v>118.66666666666664</c:v>
                </c:pt>
                <c:pt idx="6">
                  <c:v>129.99999999999997</c:v>
                </c:pt>
                <c:pt idx="7">
                  <c:v>141.33333333333331</c:v>
                </c:pt>
                <c:pt idx="8">
                  <c:v>152.66666666666666</c:v>
                </c:pt>
                <c:pt idx="9">
                  <c:v>164</c:v>
                </c:pt>
                <c:pt idx="10">
                  <c:v>175.33333333333334</c:v>
                </c:pt>
                <c:pt idx="11">
                  <c:v>186.66666666666669</c:v>
                </c:pt>
                <c:pt idx="12">
                  <c:v>198.00000000000003</c:v>
                </c:pt>
                <c:pt idx="13">
                  <c:v>209.33333333333337</c:v>
                </c:pt>
                <c:pt idx="14">
                  <c:v>232</c:v>
                </c:pt>
              </c:numCache>
            </c:numRef>
          </c:xVal>
          <c:yVal>
            <c:numRef>
              <c:f>'Calcul entrée sortie'!$G$17:$G$31</c:f>
              <c:numCache>
                <c:formatCode>General</c:formatCode>
                <c:ptCount val="15"/>
                <c:pt idx="0">
                  <c:v>7437.9567086667039</c:v>
                </c:pt>
                <c:pt idx="1">
                  <c:v>11321.978093540782</c:v>
                </c:pt>
                <c:pt idx="2">
                  <c:v>14397.986827725535</c:v>
                </c:pt>
                <c:pt idx="3">
                  <c:v>17026.676011482687</c:v>
                </c:pt>
                <c:pt idx="4">
                  <c:v>19309.278501459179</c:v>
                </c:pt>
                <c:pt idx="5">
                  <c:v>21273.733297074628</c:v>
                </c:pt>
                <c:pt idx="6">
                  <c:v>22915.721764762289</c:v>
                </c:pt>
                <c:pt idx="7">
                  <c:v>24211.157411612454</c:v>
                </c:pt>
                <c:pt idx="8">
                  <c:v>25119.344632482596</c:v>
                </c:pt>
                <c:pt idx="9">
                  <c:v>25581.215295603142</c:v>
                </c:pt>
                <c:pt idx="10">
                  <c:v>25512.737462677469</c:v>
                </c:pt>
                <c:pt idx="11">
                  <c:v>24790.26905466073</c:v>
                </c:pt>
                <c:pt idx="12">
                  <c:v>23217.407262655324</c:v>
                </c:pt>
                <c:pt idx="13">
                  <c:v>20436.534078355911</c:v>
                </c:pt>
                <c:pt idx="14">
                  <c:v>2888.2520665621619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D5D0-49FB-B02E-13EC77DDC98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485122511"/>
        <c:axId val="1143085871"/>
      </c:scatterChart>
      <c:valAx>
        <c:axId val="485122511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1143085871"/>
        <c:crosses val="autoZero"/>
        <c:crossBetween val="midCat"/>
      </c:valAx>
      <c:valAx>
        <c:axId val="1143085871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485122511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800" b="0" i="0" baseline="0">
                <a:effectLst/>
              </a:rPr>
              <a:t>y=f(</a:t>
            </a:r>
            <a:r>
              <a:rPr lang="el-GR" sz="1800" b="0" i="0" baseline="0">
                <a:effectLst/>
              </a:rPr>
              <a:t>λ</a:t>
            </a:r>
            <a:r>
              <a:rPr lang="fr-FR" sz="1800" b="0" i="0" baseline="0">
                <a:effectLst/>
              </a:rPr>
              <a:t>) restreint</a:t>
            </a:r>
            <a:endParaRPr lang="fr-FR">
              <a:effectLst/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1"/>
                </a:solidFill>
                <a:prstDash val="sysDot"/>
              </a:ln>
              <a:effectLst/>
            </c:spPr>
            <c:trendlineType val="linear"/>
            <c:dispRSqr val="1"/>
            <c:dispEq val="1"/>
            <c:trendlineLbl>
              <c:layout>
                <c:manualLayout>
                  <c:x val="-0.25011638205718112"/>
                  <c:y val="5.5671114027413239E-2"/>
                </c:manualLayout>
              </c:layout>
              <c:tx>
                <c:rich>
                  <a:bodyPr rot="0" spcFirstLastPara="1" vertOverflow="ellipsis" vert="horz" wrap="square" anchor="ctr" anchorCtr="1"/>
                  <a:lstStyle/>
                  <a:p>
                    <a:pPr>
                      <a:defRPr sz="900" b="0" i="0" u="none" strike="noStrike" kern="1200" baseline="0">
                        <a:solidFill>
                          <a:schemeClr val="tx1">
                            <a:lumMod val="65000"/>
                            <a:lumOff val="35000"/>
                          </a:schemeClr>
                        </a:solidFill>
                        <a:latin typeface="+mn-lt"/>
                        <a:ea typeface="+mn-ea"/>
                        <a:cs typeface="+mn-cs"/>
                      </a:defRPr>
                    </a:pPr>
                    <a:r>
                      <a:rPr lang="en-US" sz="1200" baseline="0"/>
                      <a:t>y = 0,7255x + 5,517</a:t>
                    </a:r>
                    <a:br>
                      <a:rPr lang="en-US" sz="1200" baseline="0"/>
                    </a:br>
                    <a:r>
                      <a:rPr lang="en-US" sz="1200" baseline="0"/>
                      <a:t>R² = 0,9931</a:t>
                    </a:r>
                    <a:endParaRPr lang="en-US" sz="1200"/>
                  </a:p>
                </c:rich>
              </c:tx>
              <c:numFmt formatCode="General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900" b="0" i="0" u="none" strike="noStrike" kern="1200" baseline="0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fr-FR"/>
                </a:p>
              </c:txPr>
            </c:trendlineLbl>
          </c:trendline>
          <c:xVal>
            <c:numRef>
              <c:f>'Calcul entrée sortie'!$B$19:$B$24</c:f>
              <c:numCache>
                <c:formatCode>General</c:formatCode>
                <c:ptCount val="6"/>
                <c:pt idx="0">
                  <c:v>84.666666666666657</c:v>
                </c:pt>
                <c:pt idx="1">
                  <c:v>95.999999999999986</c:v>
                </c:pt>
                <c:pt idx="2">
                  <c:v>107.33333333333331</c:v>
                </c:pt>
                <c:pt idx="3">
                  <c:v>118.66666666666664</c:v>
                </c:pt>
                <c:pt idx="4">
                  <c:v>129.99999999999997</c:v>
                </c:pt>
                <c:pt idx="5">
                  <c:v>141.33333333333331</c:v>
                </c:pt>
              </c:numCache>
            </c:numRef>
          </c:xVal>
          <c:yVal>
            <c:numRef>
              <c:f>'Calcul entrée sortie'!$F$19:$F$24</c:f>
              <c:numCache>
                <c:formatCode>General</c:formatCode>
                <c:ptCount val="6"/>
                <c:pt idx="0">
                  <c:v>55.49162106467039</c:v>
                </c:pt>
                <c:pt idx="1">
                  <c:v>65.255414505198075</c:v>
                </c:pt>
                <c:pt idx="2">
                  <c:v>73.864278507134514</c:v>
                </c:pt>
                <c:pt idx="3">
                  <c:v>81.416591038809429</c:v>
                </c:pt>
                <c:pt idx="4">
                  <c:v>87.89714545699708</c:v>
                </c:pt>
                <c:pt idx="5">
                  <c:v>93.221129123955691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D59D-4907-AAB6-0B213987CB0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034803855"/>
        <c:axId val="1034815087"/>
      </c:scatterChart>
      <c:valAx>
        <c:axId val="1034803855"/>
        <c:scaling>
          <c:orientation val="minMax"/>
          <c:min val="4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1034815087"/>
        <c:crosses val="autoZero"/>
        <c:crossBetween val="midCat"/>
      </c:valAx>
      <c:valAx>
        <c:axId val="1034815087"/>
        <c:scaling>
          <c:orientation val="minMax"/>
          <c:min val="4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1034803855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trlProps/ctrlProp1.xml><?xml version="1.0" encoding="utf-8"?>
<formControlPr xmlns="http://schemas.microsoft.com/office/spreadsheetml/2009/9/main" objectType="Scroll" dx="26" fmlaLink="$C$4" horiz="1" inc="5" max="150" min="70" page="10" val="90"/>
</file>

<file path=xl/ctrlProps/ctrlProp2.xml><?xml version="1.0" encoding="utf-8"?>
<formControlPr xmlns="http://schemas.microsoft.com/office/spreadsheetml/2009/9/main" objectType="Scroll" dx="26" fmlaLink="$C$5" horiz="1" inc="5" max="200" min="50" page="10" val="142"/>
</file>

<file path=xl/ctrlProps/ctrlProp3.xml><?xml version="1.0" encoding="utf-8"?>
<formControlPr xmlns="http://schemas.microsoft.com/office/spreadsheetml/2009/9/main" objectType="Scroll" dx="26" fmlaLink="$C$6" horiz="1" inc="2" max="50" page="10" val="10"/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chart" Target="../charts/chart2.xml"/><Relationship Id="rId2" Type="http://schemas.openxmlformats.org/officeDocument/2006/relationships/image" Target="../media/image1.png"/><Relationship Id="rId1" Type="http://schemas.openxmlformats.org/officeDocument/2006/relationships/chart" Target="../charts/chart1.xml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chart" Target="../charts/chart5.xml"/><Relationship Id="rId2" Type="http://schemas.openxmlformats.org/officeDocument/2006/relationships/chart" Target="../charts/chart4.xml"/><Relationship Id="rId1" Type="http://schemas.openxmlformats.org/officeDocument/2006/relationships/chart" Target="../charts/chart3.xml"/></Relationships>
</file>

<file path=xl/drawings/_rels/drawing3.xml.rels><?xml version="1.0" encoding="UTF-8" standalone="yes"?>
<Relationships xmlns="http://schemas.openxmlformats.org/package/2006/relationships"><Relationship Id="rId3" Type="http://schemas.microsoft.com/office/2017/06/relationships/model3d" Target="../media/model3d2.glb"/><Relationship Id="rId2" Type="http://schemas.openxmlformats.org/officeDocument/2006/relationships/image" Target="../media/image2.png"/><Relationship Id="rId1" Type="http://schemas.microsoft.com/office/2017/06/relationships/model3d" Target="../media/model3d1.glb"/><Relationship Id="rId4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45720</xdr:colOff>
      <xdr:row>11</xdr:row>
      <xdr:rowOff>11430</xdr:rowOff>
    </xdr:from>
    <xdr:to>
      <xdr:col>12</xdr:col>
      <xdr:colOff>655320</xdr:colOff>
      <xdr:row>26</xdr:row>
      <xdr:rowOff>19050</xdr:rowOff>
    </xdr:to>
    <xdr:graphicFrame macro="">
      <xdr:nvGraphicFramePr>
        <xdr:cNvPr id="2" name="Graphiqu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7</xdr:col>
      <xdr:colOff>640080</xdr:colOff>
      <xdr:row>0</xdr:row>
      <xdr:rowOff>105102</xdr:rowOff>
    </xdr:from>
    <xdr:to>
      <xdr:col>12</xdr:col>
      <xdr:colOff>195580</xdr:colOff>
      <xdr:row>9</xdr:row>
      <xdr:rowOff>134619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6800" b="2946"/>
        <a:stretch/>
      </xdr:blipFill>
      <xdr:spPr bwMode="auto">
        <a:xfrm>
          <a:off x="4198620" y="105102"/>
          <a:ext cx="3517900" cy="1698297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>
    <xdr:from>
      <xdr:col>12</xdr:col>
      <xdr:colOff>662940</xdr:colOff>
      <xdr:row>11</xdr:row>
      <xdr:rowOff>11430</xdr:rowOff>
    </xdr:from>
    <xdr:to>
      <xdr:col>18</xdr:col>
      <xdr:colOff>480060</xdr:colOff>
      <xdr:row>26</xdr:row>
      <xdr:rowOff>11430</xdr:rowOff>
    </xdr:to>
    <xdr:graphicFrame macro="">
      <xdr:nvGraphicFramePr>
        <xdr:cNvPr id="4" name="Graphiqu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38100</xdr:colOff>
          <xdr:row>3</xdr:row>
          <xdr:rowOff>76200</xdr:rowOff>
        </xdr:from>
        <xdr:to>
          <xdr:col>9</xdr:col>
          <xdr:colOff>99060</xdr:colOff>
          <xdr:row>3</xdr:row>
          <xdr:rowOff>297180</xdr:rowOff>
        </xdr:to>
        <xdr:sp macro="" textlink="">
          <xdr:nvSpPr>
            <xdr:cNvPr id="3074" name="Scroll Bar 2" hidden="1">
              <a:extLst>
                <a:ext uri="{63B3BB69-23CF-44E3-9099-C40C66FF867C}">
                  <a14:compatExt spid="_x0000_s3074"/>
                </a:ext>
                <a:ext uri="{FF2B5EF4-FFF2-40B4-BE49-F238E27FC236}">
                  <a16:creationId xmlns:a16="http://schemas.microsoft.com/office/drawing/2014/main" id="{00000000-0008-0000-0100-0000020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38100</xdr:colOff>
          <xdr:row>4</xdr:row>
          <xdr:rowOff>53340</xdr:rowOff>
        </xdr:from>
        <xdr:to>
          <xdr:col>9</xdr:col>
          <xdr:colOff>99060</xdr:colOff>
          <xdr:row>4</xdr:row>
          <xdr:rowOff>266700</xdr:rowOff>
        </xdr:to>
        <xdr:sp macro="" textlink="">
          <xdr:nvSpPr>
            <xdr:cNvPr id="3077" name="Scroll Bar 5" hidden="1">
              <a:extLst>
                <a:ext uri="{63B3BB69-23CF-44E3-9099-C40C66FF867C}">
                  <a14:compatExt spid="_x0000_s3077"/>
                </a:ext>
                <a:ext uri="{FF2B5EF4-FFF2-40B4-BE49-F238E27FC236}">
                  <a16:creationId xmlns:a16="http://schemas.microsoft.com/office/drawing/2014/main" id="{00000000-0008-0000-0100-0000050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38100</xdr:colOff>
          <xdr:row>5</xdr:row>
          <xdr:rowOff>60960</xdr:rowOff>
        </xdr:from>
        <xdr:to>
          <xdr:col>9</xdr:col>
          <xdr:colOff>99060</xdr:colOff>
          <xdr:row>6</xdr:row>
          <xdr:rowOff>0</xdr:rowOff>
        </xdr:to>
        <xdr:sp macro="" textlink="">
          <xdr:nvSpPr>
            <xdr:cNvPr id="3078" name="Scroll Bar 6" hidden="1">
              <a:extLst>
                <a:ext uri="{63B3BB69-23CF-44E3-9099-C40C66FF867C}">
                  <a14:compatExt spid="_x0000_s3078"/>
                </a:ext>
                <a:ext uri="{FF2B5EF4-FFF2-40B4-BE49-F238E27FC236}">
                  <a16:creationId xmlns:a16="http://schemas.microsoft.com/office/drawing/2014/main" id="{00000000-0008-0000-0100-0000060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</xdr:sp>
        <xdr:clientData/>
      </xdr:twoCellAnchor>
    </mc:Choice>
    <mc:Fallback/>
  </mc:AlternateContent>
  <xdr:oneCellAnchor>
    <xdr:from>
      <xdr:col>3</xdr:col>
      <xdr:colOff>503582</xdr:colOff>
      <xdr:row>9</xdr:row>
      <xdr:rowOff>79514</xdr:rowOff>
    </xdr:from>
    <xdr:ext cx="3657600" cy="436786"/>
    <xdr:sp macro="" textlink="">
      <xdr:nvSpPr>
        <xdr:cNvPr id="2" name="ZoneText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SpPr txBox="1"/>
      </xdr:nvSpPr>
      <xdr:spPr>
        <a:xfrm>
          <a:off x="2305878" y="2020957"/>
          <a:ext cx="3657600" cy="436786"/>
        </a:xfrm>
        <a:prstGeom prst="rect">
          <a:avLst/>
        </a:prstGeom>
        <a:ln>
          <a:extLst>
            <a:ext uri="{C807C97D-BFC1-408E-A445-0C87EB9F89A2}">
              <ask:lineSketchStyleProps xmlns:ask="http://schemas.microsoft.com/office/drawing/2018/sketchyshapes" sd="241991216">
                <a:custGeom>
                  <a:avLst/>
                  <a:gdLst>
                    <a:gd name="connsiteX0" fmla="*/ 0 w 3657600"/>
                    <a:gd name="connsiteY0" fmla="*/ 0 h 436786"/>
                    <a:gd name="connsiteX1" fmla="*/ 609600 w 3657600"/>
                    <a:gd name="connsiteY1" fmla="*/ 0 h 436786"/>
                    <a:gd name="connsiteX2" fmla="*/ 1255776 w 3657600"/>
                    <a:gd name="connsiteY2" fmla="*/ 0 h 436786"/>
                    <a:gd name="connsiteX3" fmla="*/ 1938528 w 3657600"/>
                    <a:gd name="connsiteY3" fmla="*/ 0 h 436786"/>
                    <a:gd name="connsiteX4" fmla="*/ 2438400 w 3657600"/>
                    <a:gd name="connsiteY4" fmla="*/ 0 h 436786"/>
                    <a:gd name="connsiteX5" fmla="*/ 2974848 w 3657600"/>
                    <a:gd name="connsiteY5" fmla="*/ 0 h 436786"/>
                    <a:gd name="connsiteX6" fmla="*/ 3657600 w 3657600"/>
                    <a:gd name="connsiteY6" fmla="*/ 0 h 436786"/>
                    <a:gd name="connsiteX7" fmla="*/ 3657600 w 3657600"/>
                    <a:gd name="connsiteY7" fmla="*/ 436786 h 436786"/>
                    <a:gd name="connsiteX8" fmla="*/ 2974848 w 3657600"/>
                    <a:gd name="connsiteY8" fmla="*/ 436786 h 436786"/>
                    <a:gd name="connsiteX9" fmla="*/ 2365248 w 3657600"/>
                    <a:gd name="connsiteY9" fmla="*/ 436786 h 436786"/>
                    <a:gd name="connsiteX10" fmla="*/ 1828800 w 3657600"/>
                    <a:gd name="connsiteY10" fmla="*/ 436786 h 436786"/>
                    <a:gd name="connsiteX11" fmla="*/ 1255776 w 3657600"/>
                    <a:gd name="connsiteY11" fmla="*/ 436786 h 436786"/>
                    <a:gd name="connsiteX12" fmla="*/ 573024 w 3657600"/>
                    <a:gd name="connsiteY12" fmla="*/ 436786 h 436786"/>
                    <a:gd name="connsiteX13" fmla="*/ 0 w 3657600"/>
                    <a:gd name="connsiteY13" fmla="*/ 436786 h 436786"/>
                    <a:gd name="connsiteX14" fmla="*/ 0 w 3657600"/>
                    <a:gd name="connsiteY14" fmla="*/ 0 h 436786"/>
                  </a:gdLst>
                  <a:ahLst/>
                  <a:cxnLst>
                    <a:cxn ang="0">
                      <a:pos x="connsiteX0" y="connsiteY0"/>
                    </a:cxn>
                    <a:cxn ang="0">
                      <a:pos x="connsiteX1" y="connsiteY1"/>
                    </a:cxn>
                    <a:cxn ang="0">
                      <a:pos x="connsiteX2" y="connsiteY2"/>
                    </a:cxn>
                    <a:cxn ang="0">
                      <a:pos x="connsiteX3" y="connsiteY3"/>
                    </a:cxn>
                    <a:cxn ang="0">
                      <a:pos x="connsiteX4" y="connsiteY4"/>
                    </a:cxn>
                    <a:cxn ang="0">
                      <a:pos x="connsiteX5" y="connsiteY5"/>
                    </a:cxn>
                    <a:cxn ang="0">
                      <a:pos x="connsiteX6" y="connsiteY6"/>
                    </a:cxn>
                    <a:cxn ang="0">
                      <a:pos x="connsiteX7" y="connsiteY7"/>
                    </a:cxn>
                    <a:cxn ang="0">
                      <a:pos x="connsiteX8" y="connsiteY8"/>
                    </a:cxn>
                    <a:cxn ang="0">
                      <a:pos x="connsiteX9" y="connsiteY9"/>
                    </a:cxn>
                    <a:cxn ang="0">
                      <a:pos x="connsiteX10" y="connsiteY10"/>
                    </a:cxn>
                    <a:cxn ang="0">
                      <a:pos x="connsiteX11" y="connsiteY11"/>
                    </a:cxn>
                    <a:cxn ang="0">
                      <a:pos x="connsiteX12" y="connsiteY12"/>
                    </a:cxn>
                    <a:cxn ang="0">
                      <a:pos x="connsiteX13" y="connsiteY13"/>
                    </a:cxn>
                    <a:cxn ang="0">
                      <a:pos x="connsiteX14" y="connsiteY14"/>
                    </a:cxn>
                  </a:cxnLst>
                  <a:rect l="l" t="t" r="r" b="b"/>
                  <a:pathLst>
                    <a:path w="3657600" h="436786" fill="none" extrusionOk="0">
                      <a:moveTo>
                        <a:pt x="0" y="0"/>
                      </a:moveTo>
                      <a:cubicBezTo>
                        <a:pt x="258752" y="13165"/>
                        <a:pt x="400558" y="5898"/>
                        <a:pt x="609600" y="0"/>
                      </a:cubicBezTo>
                      <a:cubicBezTo>
                        <a:pt x="818642" y="-5898"/>
                        <a:pt x="1040217" y="-8843"/>
                        <a:pt x="1255776" y="0"/>
                      </a:cubicBezTo>
                      <a:cubicBezTo>
                        <a:pt x="1471335" y="8843"/>
                        <a:pt x="1791892" y="25309"/>
                        <a:pt x="1938528" y="0"/>
                      </a:cubicBezTo>
                      <a:cubicBezTo>
                        <a:pt x="2085164" y="-25309"/>
                        <a:pt x="2303709" y="-9248"/>
                        <a:pt x="2438400" y="0"/>
                      </a:cubicBezTo>
                      <a:cubicBezTo>
                        <a:pt x="2573091" y="9248"/>
                        <a:pt x="2865562" y="-10537"/>
                        <a:pt x="2974848" y="0"/>
                      </a:cubicBezTo>
                      <a:cubicBezTo>
                        <a:pt x="3084134" y="10537"/>
                        <a:pt x="3380435" y="-3924"/>
                        <a:pt x="3657600" y="0"/>
                      </a:cubicBezTo>
                      <a:cubicBezTo>
                        <a:pt x="3675705" y="110794"/>
                        <a:pt x="3656132" y="289761"/>
                        <a:pt x="3657600" y="436786"/>
                      </a:cubicBezTo>
                      <a:cubicBezTo>
                        <a:pt x="3500820" y="407289"/>
                        <a:pt x="3153535" y="447142"/>
                        <a:pt x="2974848" y="436786"/>
                      </a:cubicBezTo>
                      <a:cubicBezTo>
                        <a:pt x="2796161" y="426430"/>
                        <a:pt x="2645558" y="432314"/>
                        <a:pt x="2365248" y="436786"/>
                      </a:cubicBezTo>
                      <a:cubicBezTo>
                        <a:pt x="2084938" y="441258"/>
                        <a:pt x="2002457" y="412645"/>
                        <a:pt x="1828800" y="436786"/>
                      </a:cubicBezTo>
                      <a:cubicBezTo>
                        <a:pt x="1655143" y="460927"/>
                        <a:pt x="1468407" y="434095"/>
                        <a:pt x="1255776" y="436786"/>
                      </a:cubicBezTo>
                      <a:cubicBezTo>
                        <a:pt x="1043145" y="439477"/>
                        <a:pt x="805497" y="405715"/>
                        <a:pt x="573024" y="436786"/>
                      </a:cubicBezTo>
                      <a:cubicBezTo>
                        <a:pt x="340551" y="467857"/>
                        <a:pt x="128143" y="463587"/>
                        <a:pt x="0" y="436786"/>
                      </a:cubicBezTo>
                      <a:cubicBezTo>
                        <a:pt x="-16398" y="265109"/>
                        <a:pt x="8969" y="123309"/>
                        <a:pt x="0" y="0"/>
                      </a:cubicBezTo>
                      <a:close/>
                    </a:path>
                    <a:path w="3657600" h="436786" stroke="0" extrusionOk="0">
                      <a:moveTo>
                        <a:pt x="0" y="0"/>
                      </a:moveTo>
                      <a:cubicBezTo>
                        <a:pt x="143634" y="-22427"/>
                        <a:pt x="334700" y="10115"/>
                        <a:pt x="609600" y="0"/>
                      </a:cubicBezTo>
                      <a:cubicBezTo>
                        <a:pt x="884500" y="-10115"/>
                        <a:pt x="1077015" y="-20695"/>
                        <a:pt x="1292352" y="0"/>
                      </a:cubicBezTo>
                      <a:cubicBezTo>
                        <a:pt x="1507689" y="20695"/>
                        <a:pt x="1734943" y="13394"/>
                        <a:pt x="1865376" y="0"/>
                      </a:cubicBezTo>
                      <a:cubicBezTo>
                        <a:pt x="1995809" y="-13394"/>
                        <a:pt x="2260774" y="4783"/>
                        <a:pt x="2474976" y="0"/>
                      </a:cubicBezTo>
                      <a:cubicBezTo>
                        <a:pt x="2689178" y="-4783"/>
                        <a:pt x="2896965" y="-19558"/>
                        <a:pt x="3121152" y="0"/>
                      </a:cubicBezTo>
                      <a:cubicBezTo>
                        <a:pt x="3345339" y="19558"/>
                        <a:pt x="3511777" y="3320"/>
                        <a:pt x="3657600" y="0"/>
                      </a:cubicBezTo>
                      <a:cubicBezTo>
                        <a:pt x="3673384" y="114323"/>
                        <a:pt x="3638120" y="346969"/>
                        <a:pt x="3657600" y="436786"/>
                      </a:cubicBezTo>
                      <a:cubicBezTo>
                        <a:pt x="3380682" y="441996"/>
                        <a:pt x="3256191" y="425348"/>
                        <a:pt x="3084576" y="436786"/>
                      </a:cubicBezTo>
                      <a:cubicBezTo>
                        <a:pt x="2912961" y="448224"/>
                        <a:pt x="2639059" y="453578"/>
                        <a:pt x="2511552" y="436786"/>
                      </a:cubicBezTo>
                      <a:cubicBezTo>
                        <a:pt x="2384045" y="419994"/>
                        <a:pt x="2161312" y="425121"/>
                        <a:pt x="1901952" y="436786"/>
                      </a:cubicBezTo>
                      <a:cubicBezTo>
                        <a:pt x="1642592" y="448451"/>
                        <a:pt x="1627289" y="448216"/>
                        <a:pt x="1402080" y="436786"/>
                      </a:cubicBezTo>
                      <a:cubicBezTo>
                        <a:pt x="1176871" y="425356"/>
                        <a:pt x="890982" y="465313"/>
                        <a:pt x="755904" y="436786"/>
                      </a:cubicBezTo>
                      <a:cubicBezTo>
                        <a:pt x="620826" y="408259"/>
                        <a:pt x="309548" y="414816"/>
                        <a:pt x="0" y="436786"/>
                      </a:cubicBezTo>
                      <a:cubicBezTo>
                        <a:pt x="-1087" y="262034"/>
                        <a:pt x="-18611" y="216112"/>
                        <a:pt x="0" y="0"/>
                      </a:cubicBezTo>
                      <a:close/>
                    </a:path>
                  </a:pathLst>
                </a:custGeom>
                <ask:type>
                  <ask:lineSketchNone/>
                </ask:type>
              </ask:lineSketchStyleProps>
            </a:ext>
          </a:extLst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wrap="square" rtlCol="0" anchor="ctr">
          <a:spAutoFit/>
        </a:bodyPr>
        <a:lstStyle/>
        <a:p>
          <a:pPr algn="ctr"/>
          <a:r>
            <a:rPr lang="fr-FR" sz="1100" b="1">
              <a:solidFill>
                <a:srgbClr val="FF0000"/>
              </a:solidFill>
            </a:rPr>
            <a:t>Attention, avant tout calcul il est nécessaire de remettre à jour l'équation en cliquant sur &lt;Solveur&gt; dans &lt;données&gt;</a:t>
          </a:r>
        </a:p>
      </xdr:txBody>
    </xdr:sp>
    <xdr:clientData/>
  </xdr:oneCellAnchor>
  <xdr:twoCellAnchor>
    <xdr:from>
      <xdr:col>7</xdr:col>
      <xdr:colOff>38100</xdr:colOff>
      <xdr:row>15</xdr:row>
      <xdr:rowOff>118110</xdr:rowOff>
    </xdr:from>
    <xdr:to>
      <xdr:col>13</xdr:col>
      <xdr:colOff>121920</xdr:colOff>
      <xdr:row>30</xdr:row>
      <xdr:rowOff>102870</xdr:rowOff>
    </xdr:to>
    <xdr:graphicFrame macro="">
      <xdr:nvGraphicFramePr>
        <xdr:cNvPr id="8" name="Graphique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7</xdr:col>
      <xdr:colOff>342900</xdr:colOff>
      <xdr:row>32</xdr:row>
      <xdr:rowOff>76200</xdr:rowOff>
    </xdr:from>
    <xdr:to>
      <xdr:col>13</xdr:col>
      <xdr:colOff>419100</xdr:colOff>
      <xdr:row>44</xdr:row>
      <xdr:rowOff>19050</xdr:rowOff>
    </xdr:to>
    <xdr:graphicFrame macro="">
      <xdr:nvGraphicFramePr>
        <xdr:cNvPr id="9" name="Graphique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13</xdr:col>
      <xdr:colOff>121920</xdr:colOff>
      <xdr:row>15</xdr:row>
      <xdr:rowOff>118110</xdr:rowOff>
    </xdr:from>
    <xdr:to>
      <xdr:col>17</xdr:col>
      <xdr:colOff>655320</xdr:colOff>
      <xdr:row>30</xdr:row>
      <xdr:rowOff>102870</xdr:rowOff>
    </xdr:to>
    <xdr:graphicFrame macro="">
      <xdr:nvGraphicFramePr>
        <xdr:cNvPr id="10" name="Graphique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649670</xdr:colOff>
      <xdr:row>0</xdr:row>
      <xdr:rowOff>124263</xdr:rowOff>
    </xdr:from>
    <xdr:to>
      <xdr:col>12</xdr:col>
      <xdr:colOff>29358</xdr:colOff>
      <xdr:row>20</xdr:row>
      <xdr:rowOff>77439</xdr:rowOff>
    </xdr:to>
    <mc:AlternateContent xmlns:mc="http://schemas.openxmlformats.org/markup-compatibility/2006">
      <mc:Choice xmlns:am3d="http://schemas.microsoft.com/office/drawing/2017/model3d" Requires="am3d">
        <xdr:graphicFrame macro="">
          <xdr:nvGraphicFramePr>
            <xdr:cNvPr id="4" name="Modèle 3D 3">
              <a:extLst>
                <a:ext uri="{FF2B5EF4-FFF2-40B4-BE49-F238E27FC236}">
                  <a16:creationId xmlns:a16="http://schemas.microsoft.com/office/drawing/2014/main" id="{00000000-0008-0000-0200-000004000000}"/>
                </a:ext>
              </a:extLst>
            </xdr:cNvPr>
            <xdr:cNvGraphicFramePr>
              <a:graphicFrameLocks noChangeAspect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7/model3d">
              <am3d:model3d xmlns:r="http://schemas.openxmlformats.org/officeDocument/2006/relationships" r:embed="rId1">
                <am3d:spPr>
                  <a:xfrm>
                    <a:off x="0" y="0"/>
                    <a:ext cx="8889448" cy="3610776"/>
                  </a:xfrm>
                  <a:prstGeom prst="rect">
                    <a:avLst/>
                  </a:prstGeom>
                </am3d:spPr>
                <am3d:camera>
                  <am3d:pos x="0" y="0" z="51757068"/>
                  <am3d:up dx="0" dy="36000000" dz="0"/>
                  <am3d:lookAt x="0" y="0" z="0"/>
                  <am3d:perspective fov="2700000"/>
                </am3d:camera>
                <am3d:trans>
                  <am3d:meterPerModelUnit n="1712" d="1000000"/>
                  <am3d:preTrans dx="-19225943" dy="-33569126" dz="8642513"/>
                  <am3d:scale>
                    <am3d:sx n="1000000" d="1000000"/>
                    <am3d:sy n="1000000" d="1000000"/>
                    <am3d:sz n="1000000" d="1000000"/>
                  </am3d:scale>
                  <am3d:rot ax="5400000"/>
                  <am3d:postTrans dx="0" dy="0" dz="0"/>
                </am3d:trans>
                <am3d:raster rName="Office3DRenderer" rVer="16.0.8326">
                  <am3d:blip r:embed="rId2"/>
                </am3d:raster>
                <am3d:objViewport viewportSz="9898315"/>
                <am3d:ambientLight>
                  <am3d:clr>
                    <a:scrgbClr r="50000" g="50000" b="50000"/>
                  </am3d:clr>
                  <am3d:illuminance n="500000" d="1000000"/>
                </am3d:ambientLight>
                <am3d:ptLight rad="0">
                  <am3d:clr>
                    <a:scrgbClr r="100000" g="75000" b="50000"/>
                  </am3d:clr>
                  <am3d:intensity n="9765625" d="1000000"/>
                  <am3d:pos x="21959998" y="70920001" z="16344003"/>
                </am3d:ptLight>
                <am3d:ptLight rad="0">
                  <am3d:clr>
                    <a:scrgbClr r="40000" g="60000" b="95000"/>
                  </am3d:clr>
                  <am3d:intensity n="12250000" d="1000000"/>
                  <am3d:pos x="-37964106" y="51130435" z="57631972"/>
                </am3d:ptLight>
                <am3d:ptLight rad="0">
                  <am3d:clr>
                    <a:scrgbClr r="86837" g="72700" b="100000"/>
                  </am3d:clr>
                  <am3d:intensity n="3125000" d="1000000"/>
                  <am3d:pos x="-37739122" y="58056624" z="-34769649"/>
                </am3d:ptLight>
              </am3d:model3d>
            </a:graphicData>
          </a:graphic>
        </xdr:graphicFrame>
      </mc:Choice>
      <mc:Fallback>
        <xdr:pic>
          <xdr:nvPicPr>
            <xdr:cNvPr id="4" name="Modèle 3D 3">
              <a:extLst>
                <a:ext uri="{FF2B5EF4-FFF2-40B4-BE49-F238E27FC236}">
                  <a16:creationId xmlns:a16="http://schemas.microsoft.com/office/drawing/2014/main" id="{00000000-0008-0000-0200-000004000000}"/>
                </a:ext>
              </a:extLst>
            </xdr:cNvPr>
            <xdr:cNvPicPr>
              <a:picLocks noGrp="1" noRot="1" noChangeAspect="1" noMove="1" noResize="1" noEditPoints="1" noAdjustHandles="1" noChangeArrowheads="1" noChangeShapeType="1" noCrop="1"/>
            </xdr:cNvPicPr>
          </xdr:nvPicPr>
          <xdr:blipFill>
            <a:blip xmlns:r="http://schemas.openxmlformats.org/officeDocument/2006/relationships" r:embed="rId2"/>
            <a:stretch>
              <a:fillRect/>
            </a:stretch>
          </xdr:blipFill>
          <xdr:spPr>
            <a:xfrm>
              <a:off x="649670" y="124263"/>
              <a:ext cx="8889448" cy="3610776"/>
            </a:xfrm>
            <a:prstGeom prst="rect">
              <a:avLst/>
            </a:prstGeom>
          </xdr:spPr>
        </xdr:pic>
      </mc:Fallback>
    </mc:AlternateContent>
    <xdr:clientData/>
  </xdr:twoCellAnchor>
  <xdr:twoCellAnchor>
    <xdr:from>
      <xdr:col>0</xdr:col>
      <xdr:colOff>721112</xdr:colOff>
      <xdr:row>22</xdr:row>
      <xdr:rowOff>71912</xdr:rowOff>
    </xdr:from>
    <xdr:to>
      <xdr:col>13</xdr:col>
      <xdr:colOff>70287</xdr:colOff>
      <xdr:row>44</xdr:row>
      <xdr:rowOff>27142</xdr:rowOff>
    </xdr:to>
    <mc:AlternateContent xmlns:mc="http://schemas.openxmlformats.org/markup-compatibility/2006">
      <mc:Choice xmlns:am3d="http://schemas.microsoft.com/office/drawing/2017/model3d" Requires="am3d">
        <xdr:graphicFrame macro="">
          <xdr:nvGraphicFramePr>
            <xdr:cNvPr id="2" name="Modèle 3D 1">
              <a:extLst>
                <a:ext uri="{FF2B5EF4-FFF2-40B4-BE49-F238E27FC236}">
                  <a16:creationId xmlns:a16="http://schemas.microsoft.com/office/drawing/2014/main" id="{00000000-0008-0000-0200-000002000000}"/>
                </a:ext>
              </a:extLst>
            </xdr:cNvPr>
            <xdr:cNvGraphicFramePr>
              <a:graphicFrameLocks noChangeAspect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7/model3d">
              <am3d:model3d xmlns:r="http://schemas.openxmlformats.org/officeDocument/2006/relationships" r:embed="rId3">
                <am3d:spPr>
                  <a:xfrm>
                    <a:off x="0" y="0"/>
                    <a:ext cx="9651415" cy="3978590"/>
                  </a:xfrm>
                  <a:prstGeom prst="rect">
                    <a:avLst/>
                  </a:prstGeom>
                </am3d:spPr>
                <am3d:camera>
                  <am3d:pos x="0" y="0" z="51840817"/>
                  <am3d:up dx="0" dy="36000000" dz="0"/>
                  <am3d:lookAt x="0" y="0" z="0"/>
                  <am3d:perspective fov="2700000"/>
                </am3d:camera>
                <am3d:trans>
                  <am3d:meterPerModelUnit n="1699" d="1000000"/>
                  <am3d:preTrans dx="-18718754" dy="-33325432" dz="9151579"/>
                  <am3d:scale>
                    <am3d:sx n="1000000" d="1000000"/>
                    <am3d:sy n="1000000" d="1000000"/>
                    <am3d:sz n="1000000" d="1000000"/>
                  </am3d:scale>
                  <am3d:rot ax="5400000"/>
                  <am3d:postTrans dx="0" dy="0" dz="0"/>
                </am3d:trans>
                <am3d:raster rName="Office3DRenderer" rVer="16.0.8326">
                  <am3d:blip r:embed="rId4"/>
                </am3d:raster>
                <am3d:objViewport viewportSz="10812627"/>
                <am3d:ambientLight>
                  <am3d:clr>
                    <a:scrgbClr r="50000" g="50000" b="50000"/>
                  </am3d:clr>
                  <am3d:illuminance n="500000" d="1000000"/>
                </am3d:ambientLight>
                <am3d:ptLight rad="0">
                  <am3d:clr>
                    <a:scrgbClr r="100000" g="75000" b="50000"/>
                  </am3d:clr>
                  <am3d:intensity n="9765625" d="1000000"/>
                  <am3d:pos x="21959998" y="70920001" z="16344003"/>
                </am3d:ptLight>
                <am3d:ptLight rad="0">
                  <am3d:clr>
                    <a:scrgbClr r="40000" g="60000" b="95000"/>
                  </am3d:clr>
                  <am3d:intensity n="12250000" d="1000000"/>
                  <am3d:pos x="-37964106" y="51130435" z="57631972"/>
                </am3d:ptLight>
                <am3d:ptLight rad="0">
                  <am3d:clr>
                    <a:scrgbClr r="86837" g="72700" b="100000"/>
                  </am3d:clr>
                  <am3d:intensity n="3125000" d="1000000"/>
                  <am3d:pos x="-37739122" y="58056624" z="-34769649"/>
                </am3d:ptLight>
              </am3d:model3d>
            </a:graphicData>
          </a:graphic>
        </xdr:graphicFrame>
      </mc:Choice>
      <mc:Fallback>
        <xdr:pic>
          <xdr:nvPicPr>
            <xdr:cNvPr id="2" name="Modèle 3D 1">
              <a:extLst>
                <a:ext uri="{FF2B5EF4-FFF2-40B4-BE49-F238E27FC236}">
                  <a16:creationId xmlns:a16="http://schemas.microsoft.com/office/drawing/2014/main" id="{00000000-0008-0000-0200-000002000000}"/>
                </a:ext>
              </a:extLst>
            </xdr:cNvPr>
            <xdr:cNvPicPr>
              <a:picLocks noGrp="1" noRot="1" noChangeAspect="1" noMove="1" noResize="1" noEditPoints="1" noAdjustHandles="1" noChangeArrowheads="1" noChangeShapeType="1" noCrop="1"/>
            </xdr:cNvPicPr>
          </xdr:nvPicPr>
          <xdr:blipFill>
            <a:blip xmlns:r="http://schemas.openxmlformats.org/officeDocument/2006/relationships" r:embed="rId4"/>
            <a:stretch>
              <a:fillRect/>
            </a:stretch>
          </xdr:blipFill>
          <xdr:spPr>
            <a:xfrm>
              <a:off x="721112" y="4095272"/>
              <a:ext cx="9651415" cy="3978590"/>
            </a:xfrm>
            <a:prstGeom prst="rect">
              <a:avLst/>
            </a:prstGeom>
          </xdr:spPr>
        </xdr:pic>
      </mc:Fallback>
    </mc:AlternateContent>
    <xdr:clientData/>
  </xdr:twoCellAnchor>
</xdr:wsDr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trlProp" Target="../ctrlProps/ctrlProp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2.xml"/><Relationship Id="rId5" Type="http://schemas.openxmlformats.org/officeDocument/2006/relationships/ctrlProp" Target="../ctrlProps/ctrlProp3.xml"/><Relationship Id="rId4" Type="http://schemas.openxmlformats.org/officeDocument/2006/relationships/ctrlProp" Target="../ctrlProps/ctrlProp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6084F6-0245-4D20-890C-0295BC8FF410}">
  <dimension ref="A1:H32"/>
  <sheetViews>
    <sheetView tabSelected="1" zoomScaleNormal="100" workbookViewId="0">
      <selection activeCell="G33" sqref="G33"/>
    </sheetView>
  </sheetViews>
  <sheetFormatPr baseColWidth="10" defaultRowHeight="14.4" x14ac:dyDescent="0.3"/>
  <cols>
    <col min="1" max="1" width="4.6640625" style="1" customWidth="1"/>
    <col min="2" max="2" width="6.6640625" style="1" customWidth="1"/>
    <col min="3" max="3" width="7.77734375" style="1" customWidth="1"/>
    <col min="4" max="4" width="8.109375" style="1" customWidth="1"/>
    <col min="5" max="5" width="8.33203125" style="1" customWidth="1"/>
    <col min="6" max="6" width="8.21875" style="1" customWidth="1"/>
    <col min="7" max="7" width="8.109375" style="1" customWidth="1"/>
    <col min="8" max="16384" width="11.5546875" style="1"/>
  </cols>
  <sheetData>
    <row r="1" spans="1:8" ht="15" thickBot="1" x14ac:dyDescent="0.35">
      <c r="B1" s="4"/>
      <c r="C1" s="4"/>
      <c r="D1" s="4"/>
    </row>
    <row r="2" spans="1:8" x14ac:dyDescent="0.3">
      <c r="A2" s="2"/>
      <c r="B2" s="36" t="s">
        <v>5</v>
      </c>
      <c r="C2" s="37" t="s">
        <v>16</v>
      </c>
      <c r="D2" s="38" t="s">
        <v>7</v>
      </c>
      <c r="E2" s="3"/>
    </row>
    <row r="3" spans="1:8" x14ac:dyDescent="0.3">
      <c r="A3" s="2"/>
      <c r="B3" s="39" t="s">
        <v>2</v>
      </c>
      <c r="C3" s="40">
        <v>210</v>
      </c>
      <c r="D3" s="41" t="s">
        <v>4</v>
      </c>
      <c r="E3" s="3"/>
    </row>
    <row r="4" spans="1:8" x14ac:dyDescent="0.3">
      <c r="A4" s="2"/>
      <c r="B4" s="39" t="s">
        <v>17</v>
      </c>
      <c r="C4" s="40">
        <v>300</v>
      </c>
      <c r="D4" s="41" t="s">
        <v>4</v>
      </c>
      <c r="E4" s="3"/>
    </row>
    <row r="5" spans="1:8" ht="15" thickBot="1" x14ac:dyDescent="0.35">
      <c r="A5" s="2"/>
      <c r="B5" s="42" t="s">
        <v>18</v>
      </c>
      <c r="C5" s="43">
        <v>105</v>
      </c>
      <c r="D5" s="44" t="s">
        <v>4</v>
      </c>
      <c r="E5" s="3"/>
    </row>
    <row r="6" spans="1:8" x14ac:dyDescent="0.3">
      <c r="B6" s="5"/>
      <c r="C6" s="5"/>
      <c r="D6" s="5"/>
    </row>
    <row r="9" spans="1:8" ht="15" thickBot="1" x14ac:dyDescent="0.35">
      <c r="B9" s="59" t="s">
        <v>19</v>
      </c>
      <c r="C9" s="60"/>
      <c r="D9" s="60"/>
      <c r="E9" s="60"/>
      <c r="F9" s="60"/>
      <c r="G9" s="61"/>
    </row>
    <row r="10" spans="1:8" ht="15" thickBot="1" x14ac:dyDescent="0.35">
      <c r="A10" s="2"/>
      <c r="B10" s="45" t="s">
        <v>20</v>
      </c>
      <c r="C10" s="46" t="s">
        <v>21</v>
      </c>
      <c r="D10" s="46" t="s">
        <v>22</v>
      </c>
      <c r="E10" s="46" t="s">
        <v>1</v>
      </c>
      <c r="F10" s="46" t="s">
        <v>23</v>
      </c>
      <c r="G10" s="47" t="s">
        <v>24</v>
      </c>
      <c r="H10" s="3"/>
    </row>
    <row r="11" spans="1:8" x14ac:dyDescent="0.3">
      <c r="A11" s="2"/>
      <c r="B11" s="54">
        <v>0</v>
      </c>
      <c r="C11" s="55">
        <f t="shared" ref="C11:C31" si="0">(a-B11+B+Ray)/2</f>
        <v>307.5</v>
      </c>
      <c r="D11" s="56">
        <f t="shared" ref="D11:D31" si="1">SQRT(C11*(C11-a+B11)*(C11-B)*(C11-Ray))</f>
        <v>6747.8902953071192</v>
      </c>
      <c r="E11" s="56">
        <f t="shared" ref="E11:E31" si="2">2*$D$11/B</f>
        <v>44.985935302047459</v>
      </c>
      <c r="F11" s="56">
        <f t="shared" ref="F11:F31" si="3">2*D11/B</f>
        <v>44.985935302047459</v>
      </c>
      <c r="G11" s="57">
        <f>E11-F11</f>
        <v>0</v>
      </c>
      <c r="H11" s="3"/>
    </row>
    <row r="12" spans="1:8" x14ac:dyDescent="0.3">
      <c r="A12" s="2"/>
      <c r="B12" s="49">
        <v>1</v>
      </c>
      <c r="C12" s="1">
        <f t="shared" si="0"/>
        <v>307</v>
      </c>
      <c r="D12" s="50">
        <f t="shared" si="1"/>
        <v>6505.0717905339061</v>
      </c>
      <c r="E12" s="50">
        <f t="shared" si="2"/>
        <v>44.985935302047459</v>
      </c>
      <c r="F12" s="50">
        <f t="shared" si="3"/>
        <v>43.36714527022604</v>
      </c>
      <c r="G12" s="51">
        <f t="shared" ref="G12:G31" si="4">E12-F12</f>
        <v>1.618790031821419</v>
      </c>
      <c r="H12" s="3"/>
    </row>
    <row r="13" spans="1:8" x14ac:dyDescent="0.3">
      <c r="A13" s="2"/>
      <c r="B13" s="48">
        <v>2</v>
      </c>
      <c r="C13" s="1">
        <f t="shared" si="0"/>
        <v>306.5</v>
      </c>
      <c r="D13" s="50">
        <f t="shared" si="1"/>
        <v>6254.8627033293069</v>
      </c>
      <c r="E13" s="50">
        <f t="shared" si="2"/>
        <v>44.985935302047459</v>
      </c>
      <c r="F13" s="50">
        <f t="shared" si="3"/>
        <v>41.699084688862044</v>
      </c>
      <c r="G13" s="51">
        <f t="shared" si="4"/>
        <v>3.2868506131854147</v>
      </c>
      <c r="H13" s="3"/>
    </row>
    <row r="14" spans="1:8" x14ac:dyDescent="0.3">
      <c r="A14" s="2"/>
      <c r="B14" s="49">
        <v>3</v>
      </c>
      <c r="C14" s="1">
        <f t="shared" si="0"/>
        <v>306</v>
      </c>
      <c r="D14" s="50">
        <f t="shared" si="1"/>
        <v>5996.3508903332204</v>
      </c>
      <c r="E14" s="50">
        <f t="shared" si="2"/>
        <v>44.985935302047459</v>
      </c>
      <c r="F14" s="50">
        <f t="shared" si="3"/>
        <v>39.975672602221472</v>
      </c>
      <c r="G14" s="51">
        <f t="shared" si="4"/>
        <v>5.0102626998259865</v>
      </c>
      <c r="H14" s="3"/>
    </row>
    <row r="15" spans="1:8" x14ac:dyDescent="0.3">
      <c r="A15" s="2"/>
      <c r="B15" s="48">
        <v>4</v>
      </c>
      <c r="C15" s="1">
        <f t="shared" si="0"/>
        <v>305.5</v>
      </c>
      <c r="D15" s="50">
        <f t="shared" si="1"/>
        <v>5728.4258254340693</v>
      </c>
      <c r="E15" s="50">
        <f t="shared" si="2"/>
        <v>44.985935302047459</v>
      </c>
      <c r="F15" s="50">
        <f t="shared" si="3"/>
        <v>38.189505502893795</v>
      </c>
      <c r="G15" s="51">
        <f t="shared" si="4"/>
        <v>6.796429799153664</v>
      </c>
      <c r="H15" s="3"/>
    </row>
    <row r="16" spans="1:8" x14ac:dyDescent="0.3">
      <c r="A16" s="2"/>
      <c r="B16" s="49">
        <v>5</v>
      </c>
      <c r="C16" s="1">
        <f t="shared" si="0"/>
        <v>305</v>
      </c>
      <c r="D16" s="50">
        <f t="shared" si="1"/>
        <v>5449.7132952110424</v>
      </c>
      <c r="E16" s="50">
        <f t="shared" si="2"/>
        <v>44.985935302047459</v>
      </c>
      <c r="F16" s="50">
        <f t="shared" si="3"/>
        <v>36.331421968073613</v>
      </c>
      <c r="G16" s="51">
        <f t="shared" si="4"/>
        <v>8.6545133339738456</v>
      </c>
      <c r="H16" s="3"/>
    </row>
    <row r="17" spans="1:8" x14ac:dyDescent="0.3">
      <c r="A17" s="2"/>
      <c r="B17" s="48">
        <v>6</v>
      </c>
      <c r="C17" s="1">
        <f t="shared" si="0"/>
        <v>304.5</v>
      </c>
      <c r="D17" s="50">
        <f t="shared" si="1"/>
        <v>5158.4796633795113</v>
      </c>
      <c r="E17" s="50">
        <f t="shared" si="2"/>
        <v>44.985935302047459</v>
      </c>
      <c r="F17" s="50">
        <f t="shared" si="3"/>
        <v>34.389864422530074</v>
      </c>
      <c r="G17" s="51">
        <f t="shared" si="4"/>
        <v>10.596070879517384</v>
      </c>
      <c r="H17" s="3"/>
    </row>
    <row r="18" spans="1:8" x14ac:dyDescent="0.3">
      <c r="A18" s="2"/>
      <c r="B18" s="49">
        <v>7</v>
      </c>
      <c r="C18" s="1">
        <f t="shared" si="0"/>
        <v>304</v>
      </c>
      <c r="D18" s="50">
        <f t="shared" si="1"/>
        <v>4852.4863729844719</v>
      </c>
      <c r="E18" s="50">
        <f t="shared" si="2"/>
        <v>44.985935302047459</v>
      </c>
      <c r="F18" s="50">
        <f t="shared" si="3"/>
        <v>32.34990915322981</v>
      </c>
      <c r="G18" s="51">
        <f t="shared" si="4"/>
        <v>12.636026148817649</v>
      </c>
      <c r="H18" s="3"/>
    </row>
    <row r="19" spans="1:8" x14ac:dyDescent="0.3">
      <c r="A19" s="2"/>
      <c r="B19" s="48">
        <v>8</v>
      </c>
      <c r="C19" s="1">
        <f t="shared" si="0"/>
        <v>303.5</v>
      </c>
      <c r="D19" s="50">
        <f t="shared" si="1"/>
        <v>4528.7589290555088</v>
      </c>
      <c r="E19" s="50">
        <f t="shared" si="2"/>
        <v>44.985935302047459</v>
      </c>
      <c r="F19" s="50">
        <f t="shared" si="3"/>
        <v>30.191726193703392</v>
      </c>
      <c r="G19" s="51">
        <f t="shared" si="4"/>
        <v>14.794209108344067</v>
      </c>
      <c r="H19" s="3"/>
    </row>
    <row r="20" spans="1:8" x14ac:dyDescent="0.3">
      <c r="A20" s="2"/>
      <c r="B20" s="49">
        <v>9</v>
      </c>
      <c r="C20" s="1">
        <f t="shared" si="0"/>
        <v>303</v>
      </c>
      <c r="D20" s="50">
        <f t="shared" si="1"/>
        <v>4183.1996127366428</v>
      </c>
      <c r="E20" s="50">
        <f t="shared" si="2"/>
        <v>44.985935302047459</v>
      </c>
      <c r="F20" s="50">
        <f t="shared" si="3"/>
        <v>27.887997418244286</v>
      </c>
      <c r="G20" s="51">
        <f t="shared" si="4"/>
        <v>17.097937883803173</v>
      </c>
      <c r="H20" s="3"/>
    </row>
    <row r="21" spans="1:8" x14ac:dyDescent="0.3">
      <c r="A21" s="2"/>
      <c r="B21" s="48">
        <v>10</v>
      </c>
      <c r="C21" s="1">
        <f t="shared" si="0"/>
        <v>302.5</v>
      </c>
      <c r="D21" s="50">
        <f t="shared" si="1"/>
        <v>3809.8915256867876</v>
      </c>
      <c r="E21" s="50">
        <f t="shared" si="2"/>
        <v>44.985935302047459</v>
      </c>
      <c r="F21" s="50">
        <f t="shared" si="3"/>
        <v>25.399276837911916</v>
      </c>
      <c r="G21" s="51">
        <f t="shared" si="4"/>
        <v>19.586658464135542</v>
      </c>
      <c r="H21" s="3"/>
    </row>
    <row r="22" spans="1:8" x14ac:dyDescent="0.3">
      <c r="A22" s="2"/>
      <c r="B22" s="49">
        <v>11</v>
      </c>
      <c r="C22" s="1">
        <f t="shared" si="0"/>
        <v>302</v>
      </c>
      <c r="D22" s="50">
        <f t="shared" si="1"/>
        <v>3399.7270478672253</v>
      </c>
      <c r="E22" s="50">
        <f t="shared" si="2"/>
        <v>44.985935302047459</v>
      </c>
      <c r="F22" s="50">
        <f t="shared" si="3"/>
        <v>22.664846985781502</v>
      </c>
      <c r="G22" s="51">
        <f t="shared" si="4"/>
        <v>22.321088316265957</v>
      </c>
      <c r="H22" s="3"/>
    </row>
    <row r="23" spans="1:8" x14ac:dyDescent="0.3">
      <c r="A23" s="2"/>
      <c r="B23" s="48">
        <v>12</v>
      </c>
      <c r="C23" s="1">
        <f t="shared" si="0"/>
        <v>301.5</v>
      </c>
      <c r="D23" s="50">
        <f t="shared" si="1"/>
        <v>2937.3308355546196</v>
      </c>
      <c r="E23" s="50">
        <f t="shared" si="2"/>
        <v>44.985935302047459</v>
      </c>
      <c r="F23" s="50">
        <f t="shared" si="3"/>
        <v>19.582205570364131</v>
      </c>
      <c r="G23" s="51">
        <f t="shared" si="4"/>
        <v>25.403729731683327</v>
      </c>
      <c r="H23" s="3"/>
    </row>
    <row r="24" spans="1:8" x14ac:dyDescent="0.3">
      <c r="A24" s="2"/>
      <c r="B24" s="49">
        <v>13</v>
      </c>
      <c r="C24" s="1">
        <f t="shared" si="0"/>
        <v>301</v>
      </c>
      <c r="D24" s="50">
        <f t="shared" si="1"/>
        <v>2392.6385017381963</v>
      </c>
      <c r="E24" s="50">
        <f t="shared" si="2"/>
        <v>44.985935302047459</v>
      </c>
      <c r="F24" s="50">
        <f t="shared" si="3"/>
        <v>15.950923344921309</v>
      </c>
      <c r="G24" s="51">
        <f t="shared" si="4"/>
        <v>29.035011957126152</v>
      </c>
      <c r="H24" s="3"/>
    </row>
    <row r="25" spans="1:8" x14ac:dyDescent="0.3">
      <c r="A25" s="2"/>
      <c r="B25" s="48">
        <v>14</v>
      </c>
      <c r="C25" s="1">
        <f t="shared" si="0"/>
        <v>300.5</v>
      </c>
      <c r="D25" s="50">
        <f t="shared" si="1"/>
        <v>1687.809953016038</v>
      </c>
      <c r="E25" s="50">
        <f t="shared" si="2"/>
        <v>44.985935302047459</v>
      </c>
      <c r="F25" s="50">
        <f t="shared" si="3"/>
        <v>11.252066353440254</v>
      </c>
      <c r="G25" s="51">
        <f t="shared" si="4"/>
        <v>33.733868948607203</v>
      </c>
      <c r="H25" s="3"/>
    </row>
    <row r="26" spans="1:8" x14ac:dyDescent="0.3">
      <c r="A26" s="2"/>
      <c r="B26" s="49">
        <v>15</v>
      </c>
      <c r="C26" s="1">
        <f t="shared" si="0"/>
        <v>300</v>
      </c>
      <c r="D26" s="50">
        <f t="shared" si="1"/>
        <v>0</v>
      </c>
      <c r="E26" s="50">
        <f t="shared" si="2"/>
        <v>44.985935302047459</v>
      </c>
      <c r="F26" s="50">
        <f t="shared" si="3"/>
        <v>0</v>
      </c>
      <c r="G26" s="51">
        <f t="shared" si="4"/>
        <v>44.985935302047459</v>
      </c>
      <c r="H26" s="3"/>
    </row>
    <row r="27" spans="1:8" x14ac:dyDescent="0.3">
      <c r="A27" s="2"/>
      <c r="B27" s="48">
        <v>16</v>
      </c>
      <c r="C27" s="1">
        <f t="shared" si="0"/>
        <v>299.5</v>
      </c>
      <c r="D27" s="50" t="e">
        <f t="shared" si="1"/>
        <v>#NUM!</v>
      </c>
      <c r="E27" s="50">
        <f t="shared" si="2"/>
        <v>44.985935302047459</v>
      </c>
      <c r="F27" s="50" t="e">
        <f t="shared" si="3"/>
        <v>#NUM!</v>
      </c>
      <c r="G27" s="51" t="e">
        <f t="shared" si="4"/>
        <v>#NUM!</v>
      </c>
      <c r="H27" s="3"/>
    </row>
    <row r="28" spans="1:8" x14ac:dyDescent="0.3">
      <c r="A28" s="2"/>
      <c r="B28" s="49">
        <v>17</v>
      </c>
      <c r="C28" s="1">
        <f t="shared" si="0"/>
        <v>299</v>
      </c>
      <c r="D28" s="50" t="e">
        <f t="shared" si="1"/>
        <v>#NUM!</v>
      </c>
      <c r="E28" s="50">
        <f t="shared" si="2"/>
        <v>44.985935302047459</v>
      </c>
      <c r="F28" s="50" t="e">
        <f t="shared" si="3"/>
        <v>#NUM!</v>
      </c>
      <c r="G28" s="51" t="e">
        <f t="shared" si="4"/>
        <v>#NUM!</v>
      </c>
      <c r="H28" s="3"/>
    </row>
    <row r="29" spans="1:8" x14ac:dyDescent="0.3">
      <c r="A29" s="2"/>
      <c r="B29" s="48">
        <v>18</v>
      </c>
      <c r="C29" s="1">
        <f t="shared" si="0"/>
        <v>298.5</v>
      </c>
      <c r="D29" s="50" t="e">
        <f t="shared" si="1"/>
        <v>#NUM!</v>
      </c>
      <c r="E29" s="50">
        <f t="shared" si="2"/>
        <v>44.985935302047459</v>
      </c>
      <c r="F29" s="50" t="e">
        <f t="shared" si="3"/>
        <v>#NUM!</v>
      </c>
      <c r="G29" s="51" t="e">
        <f t="shared" si="4"/>
        <v>#NUM!</v>
      </c>
      <c r="H29" s="3"/>
    </row>
    <row r="30" spans="1:8" x14ac:dyDescent="0.3">
      <c r="A30" s="2"/>
      <c r="B30" s="49">
        <v>19</v>
      </c>
      <c r="C30" s="1">
        <f t="shared" si="0"/>
        <v>298</v>
      </c>
      <c r="D30" s="50" t="e">
        <f t="shared" si="1"/>
        <v>#NUM!</v>
      </c>
      <c r="E30" s="50">
        <f t="shared" si="2"/>
        <v>44.985935302047459</v>
      </c>
      <c r="F30" s="50" t="e">
        <f t="shared" si="3"/>
        <v>#NUM!</v>
      </c>
      <c r="G30" s="51" t="e">
        <f t="shared" si="4"/>
        <v>#NUM!</v>
      </c>
      <c r="H30" s="3"/>
    </row>
    <row r="31" spans="1:8" ht="15" thickBot="1" x14ac:dyDescent="0.35">
      <c r="A31" s="2"/>
      <c r="B31" s="58">
        <v>20</v>
      </c>
      <c r="C31" s="6">
        <f t="shared" si="0"/>
        <v>297.5</v>
      </c>
      <c r="D31" s="52" t="e">
        <f t="shared" si="1"/>
        <v>#NUM!</v>
      </c>
      <c r="E31" s="52">
        <f t="shared" si="2"/>
        <v>44.985935302047459</v>
      </c>
      <c r="F31" s="52" t="e">
        <f t="shared" si="3"/>
        <v>#NUM!</v>
      </c>
      <c r="G31" s="53" t="e">
        <f t="shared" si="4"/>
        <v>#NUM!</v>
      </c>
      <c r="H31" s="3"/>
    </row>
    <row r="32" spans="1:8" x14ac:dyDescent="0.3">
      <c r="B32" s="5"/>
      <c r="C32" s="5"/>
      <c r="D32" s="5"/>
      <c r="E32" s="5"/>
      <c r="F32" s="5"/>
      <c r="G32" s="5"/>
    </row>
  </sheetData>
  <mergeCells count="1">
    <mergeCell ref="B9:G9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9985A5-F73C-4673-9AB0-9B53244EA873}">
  <dimension ref="A3:H32"/>
  <sheetViews>
    <sheetView zoomScaleNormal="100" workbookViewId="0">
      <selection activeCell="P48" sqref="P48"/>
    </sheetView>
  </sheetViews>
  <sheetFormatPr baseColWidth="10" defaultRowHeight="14.4" x14ac:dyDescent="0.3"/>
  <cols>
    <col min="1" max="1" width="3.88671875" style="1" customWidth="1"/>
    <col min="2" max="2" width="7.88671875" style="1" customWidth="1"/>
    <col min="3" max="3" width="6.5546875" style="1" customWidth="1"/>
    <col min="4" max="4" width="7.21875" style="1" customWidth="1"/>
    <col min="5" max="5" width="7.33203125" style="1" customWidth="1"/>
    <col min="6" max="6" width="7.21875" style="1" customWidth="1"/>
    <col min="7" max="7" width="7.77734375" style="1" customWidth="1"/>
    <col min="8" max="8" width="7.6640625" style="1" customWidth="1"/>
    <col min="9" max="16384" width="11.5546875" style="1"/>
  </cols>
  <sheetData>
    <row r="3" spans="1:8" ht="15" thickBot="1" x14ac:dyDescent="0.35">
      <c r="B3" s="4" t="s">
        <v>5</v>
      </c>
      <c r="C3" s="4" t="s">
        <v>6</v>
      </c>
      <c r="D3" s="4" t="s">
        <v>7</v>
      </c>
    </row>
    <row r="4" spans="1:8" ht="23.4" customHeight="1" x14ac:dyDescent="0.3">
      <c r="A4" s="2"/>
      <c r="B4" s="24" t="s">
        <v>2</v>
      </c>
      <c r="C4" s="27">
        <v>90</v>
      </c>
      <c r="D4" s="33" t="s">
        <v>4</v>
      </c>
      <c r="E4" s="3"/>
    </row>
    <row r="5" spans="1:8" ht="21" customHeight="1" x14ac:dyDescent="0.3">
      <c r="A5" s="2"/>
      <c r="B5" s="25" t="s">
        <v>0</v>
      </c>
      <c r="C5" s="28">
        <v>142</v>
      </c>
      <c r="D5" s="34" t="s">
        <v>4</v>
      </c>
      <c r="E5" s="3"/>
    </row>
    <row r="6" spans="1:8" ht="21" customHeight="1" thickBot="1" x14ac:dyDescent="0.35">
      <c r="A6" s="2"/>
      <c r="B6" s="26" t="s">
        <v>1</v>
      </c>
      <c r="C6" s="29">
        <v>10</v>
      </c>
      <c r="D6" s="35" t="s">
        <v>4</v>
      </c>
      <c r="E6" s="3"/>
    </row>
    <row r="7" spans="1:8" x14ac:dyDescent="0.3">
      <c r="B7" s="5"/>
      <c r="C7" s="5"/>
      <c r="D7" s="5"/>
    </row>
    <row r="9" spans="1:8" x14ac:dyDescent="0.3">
      <c r="B9" s="62" t="s">
        <v>8</v>
      </c>
      <c r="C9" s="63"/>
      <c r="D9" s="63"/>
      <c r="E9" s="63"/>
      <c r="F9" s="64"/>
      <c r="G9" s="63"/>
      <c r="H9" s="65"/>
    </row>
    <row r="10" spans="1:8" ht="6.6" customHeight="1" x14ac:dyDescent="0.3"/>
    <row r="11" spans="1:8" x14ac:dyDescent="0.3">
      <c r="B11" s="1" t="s">
        <v>9</v>
      </c>
      <c r="C11" s="1">
        <v>232.35323607553664</v>
      </c>
    </row>
    <row r="12" spans="1:8" x14ac:dyDescent="0.3">
      <c r="B12" s="1" t="s">
        <v>10</v>
      </c>
      <c r="C12" s="1">
        <f>1-((Longueur^2+hauteur^2+C11^2-Rayon_tige^2)/(2*(ABS(C11)+0.001)*SQRT(Longueur^2+hauteur^2)))^2</f>
        <v>1.240258976631381E-7</v>
      </c>
    </row>
    <row r="14" spans="1:8" x14ac:dyDescent="0.3">
      <c r="B14" s="62" t="s">
        <v>11</v>
      </c>
      <c r="C14" s="63"/>
      <c r="D14" s="63"/>
      <c r="E14" s="63"/>
      <c r="F14" s="64"/>
      <c r="G14" s="63"/>
      <c r="H14" s="65"/>
    </row>
    <row r="15" spans="1:8" ht="15" thickBot="1" x14ac:dyDescent="0.35">
      <c r="B15" s="4"/>
      <c r="C15" s="4"/>
      <c r="D15" s="4"/>
      <c r="E15" s="4"/>
      <c r="F15" s="4"/>
      <c r="G15" s="4"/>
    </row>
    <row r="16" spans="1:8" ht="15" thickBot="1" x14ac:dyDescent="0.35">
      <c r="A16" s="2"/>
      <c r="B16" s="20" t="s">
        <v>9</v>
      </c>
      <c r="C16" s="21" t="s">
        <v>12</v>
      </c>
      <c r="D16" s="22" t="s">
        <v>13</v>
      </c>
      <c r="E16" s="21" t="s">
        <v>14</v>
      </c>
      <c r="F16" s="22" t="s">
        <v>15</v>
      </c>
      <c r="G16" s="23" t="s">
        <v>3</v>
      </c>
      <c r="H16" s="3"/>
    </row>
    <row r="17" spans="1:8" ht="15" thickBot="1" x14ac:dyDescent="0.35">
      <c r="A17" s="2"/>
      <c r="B17" s="17">
        <f>ABS(Longueur-Rayon_tige)+10</f>
        <v>62</v>
      </c>
      <c r="C17" s="30">
        <f>Longueur^2+hauteur^2-Rayon_tige^2</f>
        <v>12164</v>
      </c>
      <c r="D17" s="31">
        <f>2*SQRT(Longueur^2+hauteur^2)</f>
        <v>284.70335438838794</v>
      </c>
      <c r="E17" s="32">
        <f>hauteur/Longueur</f>
        <v>7.0422535211267609E-2</v>
      </c>
      <c r="F17" s="11">
        <f t="shared" ref="F17:F31" si="0">(β*(B17^2+α)+SQRT(-(α+B17*(B17-γ))*(α+B17*(B17+γ))))/(SQRT(1-β^2)*γ)</f>
        <v>30.15980980901735</v>
      </c>
      <c r="G17" s="14">
        <f t="shared" ref="G17:G31" si="1">SQRT(-(α+B17*(B17-γ))*(α+B17*(B17+γ)))</f>
        <v>7437.9567086667039</v>
      </c>
      <c r="H17" s="3"/>
    </row>
    <row r="18" spans="1:8" x14ac:dyDescent="0.3">
      <c r="A18" s="2"/>
      <c r="B18" s="18">
        <f>B17+($B$31-$B$17)/15</f>
        <v>73.333333333333329</v>
      </c>
      <c r="C18" s="8"/>
      <c r="D18" s="5"/>
      <c r="E18" s="10"/>
      <c r="F18" s="12">
        <f t="shared" si="0"/>
        <v>44.216440081395191</v>
      </c>
      <c r="G18" s="15">
        <f t="shared" si="1"/>
        <v>11321.978093540782</v>
      </c>
      <c r="H18" s="3"/>
    </row>
    <row r="19" spans="1:8" x14ac:dyDescent="0.3">
      <c r="A19" s="2"/>
      <c r="B19" s="18">
        <f t="shared" ref="B19:B30" si="2">B18+($B$31-$B$17)/15</f>
        <v>84.666666666666657</v>
      </c>
      <c r="C19" s="3"/>
      <c r="E19" s="2"/>
      <c r="F19" s="12">
        <f t="shared" si="0"/>
        <v>55.49162106467039</v>
      </c>
      <c r="G19" s="15">
        <f t="shared" si="1"/>
        <v>14397.986827725535</v>
      </c>
      <c r="H19" s="3"/>
    </row>
    <row r="20" spans="1:8" x14ac:dyDescent="0.3">
      <c r="A20" s="2"/>
      <c r="B20" s="18">
        <f t="shared" si="2"/>
        <v>95.999999999999986</v>
      </c>
      <c r="C20" s="3"/>
      <c r="E20" s="2"/>
      <c r="F20" s="12">
        <f t="shared" si="0"/>
        <v>65.255414505198075</v>
      </c>
      <c r="G20" s="15">
        <f t="shared" si="1"/>
        <v>17026.676011482687</v>
      </c>
      <c r="H20" s="3"/>
    </row>
    <row r="21" spans="1:8" x14ac:dyDescent="0.3">
      <c r="A21" s="2"/>
      <c r="B21" s="18">
        <f t="shared" si="2"/>
        <v>107.33333333333331</v>
      </c>
      <c r="C21" s="3"/>
      <c r="E21" s="2"/>
      <c r="F21" s="12">
        <f t="shared" si="0"/>
        <v>73.864278507134514</v>
      </c>
      <c r="G21" s="15">
        <f t="shared" si="1"/>
        <v>19309.278501459179</v>
      </c>
      <c r="H21" s="3"/>
    </row>
    <row r="22" spans="1:8" x14ac:dyDescent="0.3">
      <c r="A22" s="2"/>
      <c r="B22" s="18">
        <f t="shared" si="2"/>
        <v>118.66666666666664</v>
      </c>
      <c r="C22" s="3"/>
      <c r="E22" s="2"/>
      <c r="F22" s="12">
        <f t="shared" si="0"/>
        <v>81.416591038809429</v>
      </c>
      <c r="G22" s="15">
        <f t="shared" si="1"/>
        <v>21273.733297074628</v>
      </c>
      <c r="H22" s="3"/>
    </row>
    <row r="23" spans="1:8" x14ac:dyDescent="0.3">
      <c r="A23" s="2"/>
      <c r="B23" s="18">
        <f t="shared" si="2"/>
        <v>129.99999999999997</v>
      </c>
      <c r="C23" s="3"/>
      <c r="E23" s="2"/>
      <c r="F23" s="12">
        <f t="shared" si="0"/>
        <v>87.89714545699708</v>
      </c>
      <c r="G23" s="15">
        <f t="shared" si="1"/>
        <v>22915.721764762289</v>
      </c>
      <c r="H23" s="3"/>
    </row>
    <row r="24" spans="1:8" x14ac:dyDescent="0.3">
      <c r="A24" s="2"/>
      <c r="B24" s="18">
        <f t="shared" si="2"/>
        <v>141.33333333333331</v>
      </c>
      <c r="C24" s="3"/>
      <c r="E24" s="2"/>
      <c r="F24" s="12">
        <f t="shared" si="0"/>
        <v>93.221129123955691</v>
      </c>
      <c r="G24" s="15">
        <f t="shared" si="1"/>
        <v>24211.157411612454</v>
      </c>
      <c r="H24" s="3"/>
    </row>
    <row r="25" spans="1:8" x14ac:dyDescent="0.3">
      <c r="A25" s="2"/>
      <c r="B25" s="18">
        <f t="shared" si="2"/>
        <v>152.66666666666666</v>
      </c>
      <c r="C25" s="3"/>
      <c r="E25" s="2"/>
      <c r="F25" s="12">
        <f t="shared" si="0"/>
        <v>97.245245893186194</v>
      </c>
      <c r="G25" s="15">
        <f t="shared" si="1"/>
        <v>25119.344632482596</v>
      </c>
      <c r="H25" s="3"/>
    </row>
    <row r="26" spans="1:8" x14ac:dyDescent="0.3">
      <c r="A26" s="2"/>
      <c r="B26" s="18">
        <f t="shared" si="2"/>
        <v>164</v>
      </c>
      <c r="C26" s="3"/>
      <c r="E26" s="2"/>
      <c r="F26" s="12">
        <f t="shared" si="0"/>
        <v>99.761506827459783</v>
      </c>
      <c r="G26" s="15">
        <f t="shared" si="1"/>
        <v>25581.215295603142</v>
      </c>
      <c r="H26" s="3"/>
    </row>
    <row r="27" spans="1:8" x14ac:dyDescent="0.3">
      <c r="A27" s="2"/>
      <c r="B27" s="18">
        <f t="shared" si="2"/>
        <v>175.33333333333334</v>
      </c>
      <c r="C27" s="3"/>
      <c r="E27" s="2"/>
      <c r="F27" s="12">
        <f t="shared" si="0"/>
        <v>100.47402118136111</v>
      </c>
      <c r="G27" s="15">
        <f t="shared" si="1"/>
        <v>25512.737462677469</v>
      </c>
      <c r="H27" s="3"/>
    </row>
    <row r="28" spans="1:8" x14ac:dyDescent="0.3">
      <c r="A28" s="2"/>
      <c r="B28" s="18">
        <f t="shared" si="2"/>
        <v>186.66666666666669</v>
      </c>
      <c r="C28" s="3"/>
      <c r="E28" s="2"/>
      <c r="F28" s="12">
        <f t="shared" si="0"/>
        <v>98.94742416770481</v>
      </c>
      <c r="G28" s="15">
        <f t="shared" si="1"/>
        <v>24790.26905466073</v>
      </c>
      <c r="H28" s="3"/>
    </row>
    <row r="29" spans="1:8" x14ac:dyDescent="0.3">
      <c r="A29" s="2"/>
      <c r="B29" s="18">
        <f t="shared" si="2"/>
        <v>198.00000000000003</v>
      </c>
      <c r="C29" s="3"/>
      <c r="E29" s="2"/>
      <c r="F29" s="12">
        <f t="shared" si="0"/>
        <v>94.490148095629749</v>
      </c>
      <c r="G29" s="15">
        <f t="shared" si="1"/>
        <v>23217.407262655324</v>
      </c>
      <c r="H29" s="3"/>
    </row>
    <row r="30" spans="1:8" x14ac:dyDescent="0.3">
      <c r="A30" s="2"/>
      <c r="B30" s="18">
        <f t="shared" si="2"/>
        <v>209.33333333333337</v>
      </c>
      <c r="C30" s="3"/>
      <c r="E30" s="2"/>
      <c r="F30" s="12">
        <f t="shared" si="0"/>
        <v>85.84295914051674</v>
      </c>
      <c r="G30" s="15">
        <f t="shared" si="1"/>
        <v>20436.534078355911</v>
      </c>
      <c r="H30" s="3"/>
    </row>
    <row r="31" spans="1:8" ht="15" thickBot="1" x14ac:dyDescent="0.35">
      <c r="A31" s="2"/>
      <c r="B31" s="19">
        <f>INT(C11)</f>
        <v>232</v>
      </c>
      <c r="C31" s="9"/>
      <c r="D31" s="6"/>
      <c r="E31" s="7"/>
      <c r="F31" s="13">
        <f t="shared" si="0"/>
        <v>26.533052771235674</v>
      </c>
      <c r="G31" s="16">
        <f t="shared" si="1"/>
        <v>2888.2520665621619</v>
      </c>
      <c r="H31" s="3"/>
    </row>
    <row r="32" spans="1:8" x14ac:dyDescent="0.3">
      <c r="B32" s="5"/>
      <c r="C32" s="5"/>
      <c r="D32" s="5"/>
      <c r="E32" s="5"/>
      <c r="F32" s="5"/>
      <c r="G32" s="5"/>
    </row>
  </sheetData>
  <scenarios current="0">
    <scenario name="Test1" count="1" user="Paul Kuffer" comment="Créé par Paul Kuffer le 12/28/2022">
      <inputCells r="C11" val="0"/>
    </scenario>
    <scenario name="test2" count="1" user="Paul Kuffer" comment="Créé par Paul Kuffer le 12/28/2022">
      <inputCells r="C11" val="0"/>
    </scenario>
  </scenarios>
  <mergeCells count="2">
    <mergeCell ref="B9:H9"/>
    <mergeCell ref="B14:H14"/>
  </mergeCells>
  <pageMargins left="0.7" right="0.7" top="0.75" bottom="0.75" header="0.3" footer="0.3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3074" r:id="rId3" name="Scroll Bar 2">
              <controlPr defaultSize="0" autoPict="0">
                <anchor moveWithCells="1">
                  <from>
                    <xdr:col>4</xdr:col>
                    <xdr:colOff>38100</xdr:colOff>
                    <xdr:row>3</xdr:row>
                    <xdr:rowOff>76200</xdr:rowOff>
                  </from>
                  <to>
                    <xdr:col>9</xdr:col>
                    <xdr:colOff>99060</xdr:colOff>
                    <xdr:row>3</xdr:row>
                    <xdr:rowOff>297180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77" r:id="rId4" name="Scroll Bar 5">
              <controlPr defaultSize="0" autoPict="0">
                <anchor moveWithCells="1">
                  <from>
                    <xdr:col>4</xdr:col>
                    <xdr:colOff>38100</xdr:colOff>
                    <xdr:row>4</xdr:row>
                    <xdr:rowOff>53340</xdr:rowOff>
                  </from>
                  <to>
                    <xdr:col>9</xdr:col>
                    <xdr:colOff>99060</xdr:colOff>
                    <xdr:row>4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78" r:id="rId5" name="Scroll Bar 6">
              <controlPr defaultSize="0" autoPict="0">
                <anchor moveWithCells="1">
                  <from>
                    <xdr:col>4</xdr:col>
                    <xdr:colOff>38100</xdr:colOff>
                    <xdr:row>5</xdr:row>
                    <xdr:rowOff>60960</xdr:rowOff>
                  </from>
                  <to>
                    <xdr:col>9</xdr:col>
                    <xdr:colOff>99060</xdr:colOff>
                    <xdr:row>6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7E2F3F-9DE4-4607-ABFD-52C3AA269E3B}">
  <dimension ref="A1"/>
  <sheetViews>
    <sheetView topLeftCell="A4" workbookViewId="0">
      <selection activeCell="O21" sqref="O21"/>
    </sheetView>
  </sheetViews>
  <sheetFormatPr baseColWidth="10" defaultRowHeight="14.4" x14ac:dyDescent="0.3"/>
  <cols>
    <col min="1" max="16384" width="11.5546875" style="1"/>
  </cols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3</vt:i4>
      </vt:variant>
      <vt:variant>
        <vt:lpstr>Plages nommées</vt:lpstr>
      </vt:variant>
      <vt:variant>
        <vt:i4>9</vt:i4>
      </vt:variant>
    </vt:vector>
  </HeadingPairs>
  <TitlesOfParts>
    <vt:vector size="12" baseType="lpstr">
      <vt:lpstr>Calcul relation entre dx et dl</vt:lpstr>
      <vt:lpstr>Calcul entrée sortie</vt:lpstr>
      <vt:lpstr>Feuil2</vt:lpstr>
      <vt:lpstr>a</vt:lpstr>
      <vt:lpstr>B</vt:lpstr>
      <vt:lpstr>hauteur</vt:lpstr>
      <vt:lpstr>Longueur</vt:lpstr>
      <vt:lpstr>Ray</vt:lpstr>
      <vt:lpstr>Rayon_tige</vt:lpstr>
      <vt:lpstr>α</vt:lpstr>
      <vt:lpstr>β</vt:lpstr>
      <vt:lpstr>γ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Paul Kuffer</dc:creator>
  <cp:lastModifiedBy>Paul Kuffer</cp:lastModifiedBy>
  <dcterms:created xsi:type="dcterms:W3CDTF">2022-12-22T18:17:32Z</dcterms:created>
  <dcterms:modified xsi:type="dcterms:W3CDTF">2023-02-03T16:35:38Z</dcterms:modified>
</cp:coreProperties>
</file>